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Додаток 1" sheetId="1" r:id="rId1"/>
    <sheet name="Додаток 2" sheetId="2" r:id="rId2"/>
  </sheets>
  <definedNames>
    <definedName name="_xlnm.Print_Titles" localSheetId="0">'Додаток 1'!$10:$13</definedName>
    <definedName name="_xlnm.Print_Area" localSheetId="0">'Додаток 1'!$A$1:$F$202</definedName>
    <definedName name="_xlnm.Print_Area" localSheetId="1">'Додаток 2'!$A$1:$F$101</definedName>
  </definedNames>
  <calcPr fullCalcOnLoad="1"/>
</workbook>
</file>

<file path=xl/sharedStrings.xml><?xml version="1.0" encoding="utf-8"?>
<sst xmlns="http://schemas.openxmlformats.org/spreadsheetml/2006/main" count="442" uniqueCount="323">
  <si>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</si>
  <si>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</si>
  <si>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</si>
  <si>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</si>
  <si>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</si>
  <si>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</si>
  <si>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</si>
  <si>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</si>
  <si>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</si>
  <si>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</si>
  <si>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</si>
  <si>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</si>
  <si>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</si>
  <si>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</si>
  <si>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</si>
  <si>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</si>
  <si>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</si>
  <si>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</si>
  <si>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</si>
  <si>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</si>
  <si>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</si>
  <si>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</si>
  <si>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</si>
  <si>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</si>
  <si>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</si>
  <si>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</si>
  <si>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</si>
  <si>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</si>
  <si>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</si>
  <si>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</si>
  <si>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</si>
  <si>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</si>
  <si>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</si>
  <si>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</si>
  <si>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</si>
  <si>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</si>
  <si>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</si>
  <si>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</si>
  <si>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</si>
  <si>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</si>
  <si>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</si>
  <si>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</si>
  <si>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</si>
  <si>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</si>
  <si>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</si>
  <si>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</si>
  <si>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</si>
  <si>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</si>
  <si>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</si>
  <si>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</si>
  <si>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</si>
  <si>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</si>
  <si>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</si>
  <si>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</si>
  <si>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</si>
  <si>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</si>
  <si>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</si>
  <si>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</si>
  <si>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</si>
  <si>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</si>
  <si>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</si>
  <si>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</si>
  <si>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</si>
  <si>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</si>
  <si>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</si>
  <si>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субвенції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</si>
  <si>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</si>
  <si>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</si>
  <si>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</si>
  <si>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</si>
  <si>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</si>
  <si>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</si>
  <si>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>Усього: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</si>
  <si>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</si>
  <si>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</si>
  <si>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</si>
  <si>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</si>
  <si>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</si>
  <si>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Надходження коштів пайової участі у розвитку інфраструктури населеного пункту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</si>
  <si>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</si>
  <si>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</si>
  <si>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</si>
  <si>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</si>
  <si>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1.Доходи бюджету міста</t>
  </si>
  <si>
    <t>Плата за оренду майна бюджетних установ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</si>
  <si>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</si>
  <si>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</t>
  </si>
  <si>
    <t>Додаток 1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</si>
  <si>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</si>
  <si>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</si>
  <si>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</si>
  <si>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</si>
  <si>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</si>
  <si>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</si>
  <si>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</si>
  <si>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 доходів без урахування міжбюджетних трансфертів</t>
  </si>
  <si>
    <t>Усього</t>
  </si>
  <si>
    <t>ІІ. Видатки  бюджету міста</t>
  </si>
  <si>
    <t>1</t>
  </si>
  <si>
    <t>5=4-3</t>
  </si>
  <si>
    <t>6=4/3*100</t>
  </si>
  <si>
    <t>02</t>
  </si>
  <si>
    <t>Виконавчий комітет Нетішинської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</si>
  <si>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</si>
  <si>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</si>
  <si>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</si>
  <si>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</si>
  <si>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0212020</t>
  </si>
  <si>
    <t>Спеціалізована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</si>
  <si>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</si>
  <si>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</si>
  <si>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</si>
  <si>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</si>
  <si>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</si>
  <si>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</si>
  <si>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</si>
  <si>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</si>
  <si>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</si>
  <si>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</si>
  <si>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</si>
  <si>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</si>
  <si>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</si>
  <si>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Інші заходи у сфері соціального захисту і соціального забезпечення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</si>
  <si>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</si>
  <si>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</si>
  <si>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</si>
  <si>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</si>
  <si>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</si>
  <si>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</si>
  <si>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</si>
  <si>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</si>
  <si>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0217413</t>
  </si>
  <si>
    <t>Інші заходи у сфері автотранспорту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</si>
  <si>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</si>
  <si>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</si>
  <si>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</si>
  <si>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</si>
  <si>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</si>
  <si>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</si>
  <si>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</si>
  <si>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</si>
  <si>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</si>
  <si>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</si>
  <si>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</si>
  <si>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06</t>
  </si>
  <si>
    <t>Управління освіти                                                                                                   виконавчого комітету Нетішинської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</si>
  <si>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</si>
  <si>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</si>
  <si>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</si>
  <si>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</si>
  <si>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</si>
  <si>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</si>
  <si>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</si>
  <si>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</si>
  <si>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</si>
  <si>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</si>
  <si>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</si>
  <si>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</si>
  <si>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0613140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</si>
  <si>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</si>
  <si>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08</t>
  </si>
  <si>
    <t>Управління соціального захисту населення виконавчого комітету Нетішинської міської ради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</si>
  <si>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</si>
  <si>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</si>
  <si>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</si>
  <si>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</si>
  <si>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</si>
  <si>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</si>
  <si>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</si>
  <si>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</si>
  <si>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</si>
  <si>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</si>
  <si>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</si>
  <si>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</si>
  <si>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</si>
  <si>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</si>
  <si>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</si>
  <si>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</si>
  <si>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</si>
  <si>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</si>
  <si>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</si>
  <si>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</si>
  <si>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</si>
  <si>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</si>
  <si>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</si>
  <si>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</si>
  <si>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</si>
  <si>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</si>
  <si>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</si>
  <si>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</si>
  <si>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</si>
  <si>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</si>
  <si>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</si>
  <si>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</si>
  <si>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</si>
  <si>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</si>
  <si>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</si>
  <si>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</si>
  <si>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</si>
  <si>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</si>
  <si>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</si>
  <si>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</si>
  <si>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</si>
  <si>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</si>
  <si>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</si>
  <si>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</si>
  <si>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</si>
  <si>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</si>
  <si>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</si>
  <si>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</si>
  <si>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</si>
  <si>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</si>
  <si>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</si>
  <si>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</si>
  <si>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</si>
  <si>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</si>
  <si>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</si>
  <si>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</si>
  <si>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Управління культури                                                                                               виконавчого комітету Нетішинської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</si>
  <si>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</si>
  <si>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</si>
  <si>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</si>
  <si>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</si>
  <si>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</si>
  <si>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</si>
  <si>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</si>
  <si>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</si>
  <si>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</si>
  <si>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</si>
  <si>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</si>
  <si>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</si>
  <si>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Управління капітального будівництва виконавчого комітету Нетішинської міської ради</t>
  </si>
  <si>
    <t>1510150</t>
  </si>
  <si>
    <t>1510160</t>
  </si>
  <si>
    <t>1512020</t>
  </si>
  <si>
    <t>1513140</t>
  </si>
  <si>
    <t>1514060</t>
  </si>
  <si>
    <t>1516030</t>
  </si>
  <si>
    <t>Фонд комунального майна міста Нетішин</t>
  </si>
  <si>
    <t>3110160</t>
  </si>
  <si>
    <t>Фінансове управління                                                                                                виконавчого комітету Нетішинської міської ради</t>
  </si>
  <si>
    <t>3710160</t>
  </si>
  <si>
    <t>3713140</t>
  </si>
  <si>
    <t>3718700</t>
  </si>
  <si>
    <t>Резервний фонд</t>
  </si>
  <si>
    <t>3719110</t>
  </si>
  <si>
    <t>Реверсна дотація </t>
  </si>
  <si>
    <t xml:space="preserve"> </t>
  </si>
  <si>
    <t>РАЗОМ ВИДАТКІВ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</si>
  <si>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</si>
  <si>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</si>
  <si>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</si>
  <si>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</si>
  <si>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</si>
  <si>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</si>
  <si>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>0217370</t>
  </si>
  <si>
    <t>Реалізація інших заходів щодо соціально-економічного розвитку територій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</si>
  <si>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</si>
  <si>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самовряядування</t>
  </si>
  <si>
    <t>0218340</t>
  </si>
  <si>
    <t>Природоохоронні заходи за рахунок цільових фондів</t>
  </si>
  <si>
    <t>Управління освіти  виконавчого комітету Нетішинської міської ради</t>
  </si>
  <si>
    <t>Управління соціального захисту населення                                                        виконавчого комітету Нетішинської міської ради</t>
  </si>
  <si>
    <t>Управління культури виконавчого комітету Нетішинської міської ради</t>
  </si>
  <si>
    <t>1511010</t>
  </si>
  <si>
    <t>1511020</t>
  </si>
  <si>
    <t>1511090</t>
  </si>
  <si>
    <t>1517321</t>
  </si>
  <si>
    <t>Будівництво освітніх установ та закладів</t>
  </si>
  <si>
    <t>1517370</t>
  </si>
  <si>
    <t xml:space="preserve">про виконання спеціального фонду бюджету міста Нетішин за січень-березень 2019 року </t>
  </si>
  <si>
    <t>Касові видатки за січень - березень                2019 року</t>
  </si>
  <si>
    <t xml:space="preserve">Затверджено розписом з урахуванням змін                              на 2019 рік </t>
  </si>
  <si>
    <t xml:space="preserve">про виконання загального фонду бюджету міста Нетішин за січень-березень 2019 року </t>
  </si>
  <si>
    <t>Надання тимчасової державної соціальної допомоги непрацюючій особі, яка досягла загального пенсійного віку, еле не набула права на пенсійну виплату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</si>
  <si>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</si>
  <si>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</t>
  </si>
  <si>
    <t>ЗАТВЕРДЖЕНО</t>
  </si>
  <si>
    <t>Нетішинської міської ради VII скликання</t>
  </si>
  <si>
    <t>Секретар міської ради</t>
  </si>
  <si>
    <t>О.В.Хоменко</t>
  </si>
  <si>
    <t>0611060</t>
  </si>
  <si>
    <t>Забезпечення належних умов для виховання та розвитку дітей-сиріт, позбавлених батьківського піклування, в дитячих будинках</t>
  </si>
  <si>
    <t>0813049</t>
  </si>
  <si>
    <t>Відшкодування послуги з догляду за дитиною до трьох років "муніципальна няня"</t>
  </si>
  <si>
    <t>0813123</t>
  </si>
  <si>
    <t>1516013</t>
  </si>
  <si>
    <t>Забезпечення діяльності водопровідно-каналізаційного господарства</t>
  </si>
  <si>
    <t>3718600</t>
  </si>
  <si>
    <t>Обслуговування місцевого боргу</t>
  </si>
  <si>
    <t>0617321</t>
  </si>
  <si>
    <t>1517461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</si>
  <si>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</si>
  <si>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</si>
  <si>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</si>
  <si>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</si>
  <si>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</si>
  <si>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</si>
  <si>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</si>
  <si>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</si>
  <si>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</si>
  <si>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</si>
  <si>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</si>
  <si>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</si>
  <si>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</si>
  <si>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</si>
  <si>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</si>
  <si>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</si>
  <si>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</si>
  <si>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</si>
  <si>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</si>
  <si>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</si>
  <si>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</si>
  <si>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</si>
  <si>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</si>
  <si>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</si>
  <si>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</si>
  <si>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</si>
  <si>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Заходи державної політики з питань сім'ї</t>
  </si>
  <si>
    <t>Додаток 2</t>
  </si>
  <si>
    <t>__.__.2019 № __/_____</t>
  </si>
  <si>
    <t>рішення__________________сесії</t>
  </si>
  <si>
    <t>рішення_____________________ сесії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</si>
</sst>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#0.00"/>
    <numFmt numFmtId="182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0" fontId="21" fillId="0" borderId="10" xfId="0" applyNumberFormat="1" applyFont="1" applyFill="1" applyBorder="1" applyAlignment="1" applyProtection="1">
      <alignment horizontal="right"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180" fontId="21" fillId="0" borderId="11" xfId="0" applyNumberFormat="1" applyFont="1" applyFill="1" applyBorder="1" applyAlignment="1" applyProtection="1">
      <alignment horizontal="right"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9" fontId="26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 wrapText="1"/>
    </xf>
    <xf numFmtId="181" fontId="21" fillId="24" borderId="11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 quotePrefix="1">
      <alignment horizontal="center" vertical="center" wrapText="1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182" fontId="18" fillId="0" borderId="11" xfId="0" applyNumberFormat="1" applyFont="1" applyBorder="1" applyAlignment="1" applyProtection="1">
      <alignment horizontal="right" vertical="center"/>
      <protection locked="0"/>
    </xf>
    <xf numFmtId="2" fontId="21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21" fillId="0" borderId="11" xfId="0" applyNumberFormat="1" applyFont="1" applyBorder="1" applyAlignment="1" applyProtection="1">
      <alignment horizontal="right" vertical="center"/>
      <protection locked="0"/>
    </xf>
    <xf numFmtId="182" fontId="21" fillId="0" borderId="11" xfId="0" applyNumberFormat="1" applyFont="1" applyBorder="1" applyAlignment="1" applyProtection="1">
      <alignment horizontal="right" vertical="center"/>
      <protection locked="0"/>
    </xf>
    <xf numFmtId="0" fontId="21" fillId="24" borderId="11" xfId="0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vertical="center" wrapText="1"/>
    </xf>
    <xf numFmtId="182" fontId="21" fillId="24" borderId="11" xfId="0" applyNumberFormat="1" applyFont="1" applyFill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182" fontId="21" fillId="24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 quotePrefix="1">
      <alignment vertical="center" wrapText="1"/>
    </xf>
    <xf numFmtId="0" fontId="21" fillId="24" borderId="11" xfId="0" applyFont="1" applyFill="1" applyBorder="1" applyAlignment="1" quotePrefix="1">
      <alignment horizontal="center" vertical="center" wrapText="1"/>
    </xf>
    <xf numFmtId="4" fontId="21" fillId="24" borderId="11" xfId="0" applyNumberFormat="1" applyFont="1" applyFill="1" applyBorder="1" applyAlignment="1">
      <alignment horizontal="right" vertical="center" wrapText="1"/>
    </xf>
    <xf numFmtId="182" fontId="21" fillId="24" borderId="11" xfId="0" applyNumberFormat="1" applyFont="1" applyFill="1" applyBorder="1" applyAlignment="1">
      <alignment horizontal="right" vertical="center" wrapText="1"/>
    </xf>
    <xf numFmtId="4" fontId="18" fillId="25" borderId="11" xfId="0" applyNumberFormat="1" applyFont="1" applyFill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49" fontId="21" fillId="6" borderId="11" xfId="0" applyNumberFormat="1" applyFont="1" applyFill="1" applyBorder="1" applyAlignment="1">
      <alignment horizontal="center" vertical="center"/>
    </xf>
    <xf numFmtId="180" fontId="21" fillId="6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 applyProtection="1">
      <alignment horizontal="right" vertical="center"/>
      <protection locked="0"/>
    </xf>
    <xf numFmtId="182" fontId="21" fillId="6" borderId="11" xfId="0" applyNumberFormat="1" applyFont="1" applyFill="1" applyBorder="1" applyAlignment="1" applyProtection="1">
      <alignment horizontal="right" vertical="center"/>
      <protection locked="0"/>
    </xf>
    <xf numFmtId="0" fontId="29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 applyProtection="1">
      <alignment vertical="center"/>
      <protection locked="0"/>
    </xf>
    <xf numFmtId="0" fontId="0" fillId="6" borderId="11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8" fillId="6" borderId="11" xfId="0" applyNumberFormat="1" applyFont="1" applyFill="1" applyBorder="1" applyAlignment="1" applyProtection="1">
      <alignment horizontal="right" vertical="center"/>
      <protection/>
    </xf>
    <xf numFmtId="180" fontId="18" fillId="6" borderId="11" xfId="0" applyNumberFormat="1" applyFont="1" applyFill="1" applyBorder="1" applyAlignment="1" applyProtection="1">
      <alignment horizontal="right" vertical="center"/>
      <protection/>
    </xf>
    <xf numFmtId="49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 quotePrefix="1">
      <alignment horizontal="center" vertical="center" wrapText="1"/>
    </xf>
    <xf numFmtId="0" fontId="21" fillId="6" borderId="11" xfId="0" applyFont="1" applyFill="1" applyBorder="1" applyAlignment="1" quotePrefix="1">
      <alignment vertical="center" wrapText="1"/>
    </xf>
    <xf numFmtId="4" fontId="21" fillId="6" borderId="11" xfId="0" applyNumberFormat="1" applyFont="1" applyFill="1" applyBorder="1" applyAlignment="1" quotePrefix="1">
      <alignment vertical="center" wrapText="1"/>
    </xf>
    <xf numFmtId="0" fontId="21" fillId="6" borderId="11" xfId="0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 wrapText="1"/>
    </xf>
    <xf numFmtId="4" fontId="21" fillId="6" borderId="11" xfId="0" applyNumberFormat="1" applyFont="1" applyFill="1" applyBorder="1" applyAlignment="1">
      <alignment vertical="center"/>
    </xf>
    <xf numFmtId="4" fontId="21" fillId="6" borderId="11" xfId="0" applyNumberFormat="1" applyFont="1" applyFill="1" applyBorder="1" applyAlignment="1" applyProtection="1">
      <alignment horizontal="right" vertical="center"/>
      <protection/>
    </xf>
    <xf numFmtId="18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30" fillId="0" borderId="0" xfId="0" applyFont="1" applyAlignment="1">
      <alignment horizontal="right"/>
    </xf>
    <xf numFmtId="49" fontId="18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" fontId="18" fillId="0" borderId="11" xfId="0" applyNumberFormat="1" applyFont="1" applyFill="1" applyBorder="1" applyAlignment="1" quotePrefix="1">
      <alignment vertical="center" wrapText="1"/>
    </xf>
    <xf numFmtId="4" fontId="18" fillId="0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 quotePrefix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top" wrapText="1"/>
    </xf>
    <xf numFmtId="4" fontId="18" fillId="0" borderId="15" xfId="0" applyNumberFormat="1" applyFont="1" applyFill="1" applyBorder="1" applyAlignment="1" applyProtection="1">
      <alignment horizontal="right" vertical="center"/>
      <protection/>
    </xf>
    <xf numFmtId="180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Fill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21" fillId="25" borderId="11" xfId="0" applyFont="1" applyFill="1" applyBorder="1" applyAlignment="1">
      <alignment horizontal="center" vertical="center" wrapText="1"/>
    </xf>
    <xf numFmtId="4" fontId="21" fillId="25" borderId="1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wrapText="1"/>
    </xf>
    <xf numFmtId="4" fontId="18" fillId="0" borderId="10" xfId="0" applyNumberFormat="1" applyFont="1" applyBorder="1" applyAlignment="1">
      <alignment vertical="center"/>
    </xf>
    <xf numFmtId="0" fontId="23" fillId="0" borderId="23" xfId="0" applyFont="1" applyBorder="1" applyAlignment="1">
      <alignment horizontal="left"/>
    </xf>
    <xf numFmtId="0" fontId="23" fillId="0" borderId="24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3" fillId="0" borderId="24" xfId="0" applyNumberFormat="1" applyFont="1" applyBorder="1" applyAlignment="1">
      <alignment horizontal="left" vertical="center"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23" fillId="0" borderId="0" xfId="0" applyFont="1" applyAlignment="1">
      <alignment vertical="center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Alignment="1">
      <alignment horizontal="left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view="pageBreakPreview" zoomScaleSheetLayoutView="100" zoomScalePageLayoutView="0" workbookViewId="0" topLeftCell="A193">
      <selection activeCell="B3" sqref="B3"/>
    </sheetView>
  </sheetViews>
  <sheetFormatPr defaultColWidth="9.125" defaultRowHeight="12.75"/>
  <cols>
    <col min="1" max="1" width="9.00390625" style="10" customWidth="1"/>
    <col min="2" max="2" width="48.00390625" style="10" customWidth="1"/>
    <col min="3" max="3" width="13.125" style="10" customWidth="1"/>
    <col min="4" max="4" width="14.125" style="10" customWidth="1"/>
    <col min="5" max="5" width="13.875" style="10" customWidth="1"/>
    <col min="6" max="6" width="9.75390625" style="10" customWidth="1"/>
    <col min="7" max="16384" width="9.125" style="10" customWidth="1"/>
  </cols>
  <sheetData>
    <row r="1" spans="2:7" ht="18" customHeight="1">
      <c r="B1" s="83"/>
      <c r="C1" s="151" t="s">
        <v>87</v>
      </c>
      <c r="D1" s="151"/>
      <c r="E1" s="84"/>
      <c r="F1" s="84"/>
      <c r="G1" s="40"/>
    </row>
    <row r="2" spans="2:7" ht="21.75" customHeight="1">
      <c r="B2" s="83"/>
      <c r="C2" s="116" t="s">
        <v>277</v>
      </c>
      <c r="D2" s="116"/>
      <c r="E2" s="116"/>
      <c r="F2" s="116"/>
      <c r="G2" s="40"/>
    </row>
    <row r="3" spans="2:7" ht="15.75" customHeight="1">
      <c r="B3" s="83"/>
      <c r="C3" s="116" t="s">
        <v>321</v>
      </c>
      <c r="D3" s="116"/>
      <c r="E3" s="116"/>
      <c r="F3" s="116"/>
      <c r="G3" s="24"/>
    </row>
    <row r="4" spans="2:7" ht="15.75" customHeight="1">
      <c r="B4" s="83"/>
      <c r="C4" s="151" t="s">
        <v>278</v>
      </c>
      <c r="D4" s="151"/>
      <c r="E4" s="151"/>
      <c r="F4" s="151"/>
      <c r="G4" s="24"/>
    </row>
    <row r="5" spans="2:6" ht="15.75" customHeight="1">
      <c r="B5" s="83"/>
      <c r="C5" s="116" t="s">
        <v>320</v>
      </c>
      <c r="D5" s="116"/>
      <c r="E5" s="116"/>
      <c r="F5" s="116"/>
    </row>
    <row r="6" spans="2:6" ht="16.5">
      <c r="B6" s="83"/>
      <c r="C6" s="83"/>
      <c r="D6" s="83"/>
      <c r="E6" s="83"/>
      <c r="F6" s="83"/>
    </row>
    <row r="7" spans="2:6" ht="16.5">
      <c r="B7" s="146" t="s">
        <v>41</v>
      </c>
      <c r="C7" s="147"/>
      <c r="D7" s="147"/>
      <c r="E7" s="147"/>
      <c r="F7" s="148"/>
    </row>
    <row r="8" spans="2:6" ht="16.5">
      <c r="B8" s="146" t="s">
        <v>273</v>
      </c>
      <c r="C8" s="148"/>
      <c r="D8" s="148"/>
      <c r="E8" s="148"/>
      <c r="F8" s="148"/>
    </row>
    <row r="9" spans="1:6" ht="27" customHeight="1">
      <c r="A9" s="145" t="s">
        <v>83</v>
      </c>
      <c r="B9" s="145"/>
      <c r="C9" s="152"/>
      <c r="D9" s="152"/>
      <c r="E9" s="152"/>
      <c r="F9" s="89" t="s">
        <v>42</v>
      </c>
    </row>
    <row r="10" spans="1:6" ht="12.75">
      <c r="A10" s="149" t="s">
        <v>33</v>
      </c>
      <c r="B10" s="149" t="s">
        <v>34</v>
      </c>
      <c r="C10" s="149" t="s">
        <v>35</v>
      </c>
      <c r="D10" s="150"/>
      <c r="E10" s="150"/>
      <c r="F10" s="150"/>
    </row>
    <row r="11" spans="1:6" ht="2.25" customHeight="1">
      <c r="A11" s="149"/>
      <c r="B11" s="149"/>
      <c r="C11" s="149"/>
      <c r="D11" s="150"/>
      <c r="E11" s="150"/>
      <c r="F11" s="150"/>
    </row>
    <row r="12" spans="1:6" ht="12.75" customHeight="1">
      <c r="A12" s="150"/>
      <c r="B12" s="150"/>
      <c r="C12" s="149" t="s">
        <v>36</v>
      </c>
      <c r="D12" s="149" t="s">
        <v>37</v>
      </c>
      <c r="E12" s="149" t="s">
        <v>38</v>
      </c>
      <c r="F12" s="149" t="s">
        <v>39</v>
      </c>
    </row>
    <row r="13" spans="1:6" ht="54" customHeight="1">
      <c r="A13" s="150"/>
      <c r="B13" s="150"/>
      <c r="C13" s="149"/>
      <c r="D13" s="149"/>
      <c r="E13" s="149"/>
      <c r="F13" s="149"/>
    </row>
    <row r="14" spans="1:6" ht="18.75" customHeight="1">
      <c r="A14" s="11">
        <v>10000000</v>
      </c>
      <c r="B14" s="12" t="s">
        <v>76</v>
      </c>
      <c r="C14" s="19">
        <f>C15+C23+C30+C36</f>
        <v>275188570</v>
      </c>
      <c r="D14" s="19">
        <f>D15+D23+D30+D36</f>
        <v>72674471.1</v>
      </c>
      <c r="E14" s="19">
        <f aca="true" t="shared" si="0" ref="E14:E74">+D14-C14</f>
        <v>-202514098.9</v>
      </c>
      <c r="F14" s="21">
        <f aca="true" t="shared" si="1" ref="F14:F57">+D14/C14*100</f>
        <v>26.40897152814159</v>
      </c>
    </row>
    <row r="15" spans="1:6" ht="28.5" customHeight="1">
      <c r="A15" s="13">
        <v>11000000</v>
      </c>
      <c r="B15" s="12" t="s">
        <v>74</v>
      </c>
      <c r="C15" s="19">
        <f>C16+C21</f>
        <v>215165300</v>
      </c>
      <c r="D15" s="19">
        <f>D16+D21</f>
        <v>58558502.33</v>
      </c>
      <c r="E15" s="19">
        <f t="shared" si="0"/>
        <v>-156606797.67000002</v>
      </c>
      <c r="F15" s="21">
        <f t="shared" si="1"/>
        <v>27.215588354627812</v>
      </c>
    </row>
    <row r="16" spans="1:6" ht="18.75" customHeight="1">
      <c r="A16" s="95">
        <v>110100000</v>
      </c>
      <c r="B16" s="12" t="s">
        <v>75</v>
      </c>
      <c r="C16" s="19">
        <f>SUM(C17:C20)</f>
        <v>215054400</v>
      </c>
      <c r="D16" s="19">
        <f>SUM(D17:D20)</f>
        <v>58458437.33</v>
      </c>
      <c r="E16" s="19">
        <f t="shared" si="0"/>
        <v>-156595962.67000002</v>
      </c>
      <c r="F16" s="21">
        <f t="shared" si="1"/>
        <v>27.183092896495026</v>
      </c>
    </row>
    <row r="17" spans="1:6" ht="43.5" customHeight="1">
      <c r="A17" s="14">
        <v>11010100</v>
      </c>
      <c r="B17" s="41" t="s">
        <v>40</v>
      </c>
      <c r="C17" s="20">
        <v>203170500</v>
      </c>
      <c r="D17" s="20">
        <v>55435366.47</v>
      </c>
      <c r="E17" s="20">
        <f t="shared" si="0"/>
        <v>-147735133.53</v>
      </c>
      <c r="F17" s="22">
        <f t="shared" si="1"/>
        <v>27.285145466492427</v>
      </c>
    </row>
    <row r="18" spans="1:6" ht="69" customHeight="1">
      <c r="A18" s="14">
        <v>11010200</v>
      </c>
      <c r="B18" s="41" t="s">
        <v>1</v>
      </c>
      <c r="C18" s="20">
        <v>10182400</v>
      </c>
      <c r="D18" s="20">
        <v>2316041.68</v>
      </c>
      <c r="E18" s="20">
        <f t="shared" si="0"/>
        <v>-7866358.32</v>
      </c>
      <c r="F18" s="22">
        <f t="shared" si="1"/>
        <v>22.74553818353237</v>
      </c>
    </row>
    <row r="19" spans="1:6" ht="27" customHeight="1">
      <c r="A19" s="14">
        <v>11010400</v>
      </c>
      <c r="B19" s="41" t="s">
        <v>2</v>
      </c>
      <c r="C19" s="20">
        <v>630600</v>
      </c>
      <c r="D19" s="20">
        <v>410550.94</v>
      </c>
      <c r="E19" s="20">
        <f t="shared" si="0"/>
        <v>-220049.06</v>
      </c>
      <c r="F19" s="22">
        <f t="shared" si="1"/>
        <v>65.10481129083414</v>
      </c>
    </row>
    <row r="20" spans="1:6" ht="30.75" customHeight="1">
      <c r="A20" s="14">
        <v>11010500</v>
      </c>
      <c r="B20" s="15" t="s">
        <v>3</v>
      </c>
      <c r="C20" s="20">
        <v>1070900</v>
      </c>
      <c r="D20" s="20">
        <v>296478.24</v>
      </c>
      <c r="E20" s="20">
        <f t="shared" si="0"/>
        <v>-774421.76</v>
      </c>
      <c r="F20" s="22">
        <f t="shared" si="1"/>
        <v>27.684960313754786</v>
      </c>
    </row>
    <row r="21" spans="1:6" ht="15.75" customHeight="1">
      <c r="A21" s="13">
        <v>11020000</v>
      </c>
      <c r="B21" s="12" t="s">
        <v>4</v>
      </c>
      <c r="C21" s="19">
        <f>C22</f>
        <v>110900</v>
      </c>
      <c r="D21" s="19">
        <f>D22</f>
        <v>100065</v>
      </c>
      <c r="E21" s="19">
        <f t="shared" si="0"/>
        <v>-10835</v>
      </c>
      <c r="F21" s="21">
        <f t="shared" si="1"/>
        <v>90.22993688007213</v>
      </c>
    </row>
    <row r="22" spans="1:6" ht="25.5">
      <c r="A22" s="14">
        <v>11020200</v>
      </c>
      <c r="B22" s="15" t="s">
        <v>49</v>
      </c>
      <c r="C22" s="20">
        <v>110900</v>
      </c>
      <c r="D22" s="20">
        <v>100065</v>
      </c>
      <c r="E22" s="20">
        <f t="shared" si="0"/>
        <v>-10835</v>
      </c>
      <c r="F22" s="22">
        <f t="shared" si="1"/>
        <v>90.22993688007213</v>
      </c>
    </row>
    <row r="23" spans="1:6" ht="25.5">
      <c r="A23" s="13">
        <v>13000000</v>
      </c>
      <c r="B23" s="12" t="s">
        <v>5</v>
      </c>
      <c r="C23" s="19">
        <f>C24</f>
        <v>1486300</v>
      </c>
      <c r="D23" s="19">
        <f>D24</f>
        <v>194207.34999999998</v>
      </c>
      <c r="E23" s="19">
        <f t="shared" si="0"/>
        <v>-1292092.65</v>
      </c>
      <c r="F23" s="21">
        <f t="shared" si="1"/>
        <v>13.066497342393863</v>
      </c>
    </row>
    <row r="24" spans="1:6" ht="23.25" customHeight="1">
      <c r="A24" s="13">
        <v>13010000</v>
      </c>
      <c r="B24" s="12" t="s">
        <v>6</v>
      </c>
      <c r="C24" s="19">
        <f>C26+C25+C27</f>
        <v>1486300</v>
      </c>
      <c r="D24" s="19">
        <f>D26+D25+D27</f>
        <v>194207.34999999998</v>
      </c>
      <c r="E24" s="19">
        <f t="shared" si="0"/>
        <v>-1292092.65</v>
      </c>
      <c r="F24" s="21">
        <f t="shared" si="1"/>
        <v>13.066497342393863</v>
      </c>
    </row>
    <row r="25" spans="1:6" ht="44.25" customHeight="1">
      <c r="A25" s="14">
        <v>13010100</v>
      </c>
      <c r="B25" s="33" t="s">
        <v>298</v>
      </c>
      <c r="C25" s="20"/>
      <c r="D25" s="20">
        <v>3227.05</v>
      </c>
      <c r="E25" s="20">
        <f t="shared" si="0"/>
        <v>3227.05</v>
      </c>
      <c r="F25" s="22">
        <v>0</v>
      </c>
    </row>
    <row r="26" spans="1:6" ht="54.75" customHeight="1">
      <c r="A26" s="14">
        <v>13010200</v>
      </c>
      <c r="B26" s="15" t="s">
        <v>50</v>
      </c>
      <c r="C26" s="20">
        <v>479600</v>
      </c>
      <c r="D26" s="20">
        <v>174264.56</v>
      </c>
      <c r="E26" s="20">
        <f t="shared" si="0"/>
        <v>-305335.44</v>
      </c>
      <c r="F26" s="22">
        <f t="shared" si="1"/>
        <v>36.33539616346956</v>
      </c>
    </row>
    <row r="27" spans="1:6" ht="19.5" customHeight="1">
      <c r="A27" s="13">
        <v>13030000</v>
      </c>
      <c r="B27" s="12" t="s">
        <v>294</v>
      </c>
      <c r="C27" s="19">
        <f>+C28+C29</f>
        <v>1006700</v>
      </c>
      <c r="D27" s="19">
        <f>+D28+D29</f>
        <v>16715.74</v>
      </c>
      <c r="E27" s="20">
        <f t="shared" si="0"/>
        <v>-989984.26</v>
      </c>
      <c r="F27" s="22">
        <f t="shared" si="1"/>
        <v>1.6604489917552403</v>
      </c>
    </row>
    <row r="28" spans="1:6" ht="33" customHeight="1">
      <c r="A28" s="14">
        <v>13030100</v>
      </c>
      <c r="B28" s="120" t="s">
        <v>295</v>
      </c>
      <c r="C28" s="20">
        <v>56700</v>
      </c>
      <c r="D28" s="20">
        <v>16715.74</v>
      </c>
      <c r="E28" s="20">
        <f t="shared" si="0"/>
        <v>-39984.259999999995</v>
      </c>
      <c r="F28" s="22">
        <f t="shared" si="1"/>
        <v>29.481022927689597</v>
      </c>
    </row>
    <row r="29" spans="1:6" ht="27" customHeight="1">
      <c r="A29" s="14">
        <v>13030200</v>
      </c>
      <c r="B29" s="120" t="s">
        <v>296</v>
      </c>
      <c r="C29" s="20">
        <v>950000</v>
      </c>
      <c r="D29" s="20"/>
      <c r="E29" s="20">
        <f t="shared" si="0"/>
        <v>-950000</v>
      </c>
      <c r="F29" s="22">
        <f t="shared" si="1"/>
        <v>0</v>
      </c>
    </row>
    <row r="30" spans="1:6" ht="16.5" customHeight="1">
      <c r="A30" s="13">
        <v>14000000</v>
      </c>
      <c r="B30" s="12" t="s">
        <v>7</v>
      </c>
      <c r="C30" s="19">
        <f>C35+C31+C33</f>
        <v>8846000</v>
      </c>
      <c r="D30" s="19">
        <f>D35+D31+D33</f>
        <v>1047144.41</v>
      </c>
      <c r="E30" s="19">
        <f t="shared" si="0"/>
        <v>-7798855.59</v>
      </c>
      <c r="F30" s="21">
        <f>+D30/C30*100</f>
        <v>11.837490504182682</v>
      </c>
    </row>
    <row r="31" spans="1:6" ht="25.5">
      <c r="A31" s="13">
        <v>14020000</v>
      </c>
      <c r="B31" s="23" t="s">
        <v>80</v>
      </c>
      <c r="C31" s="19">
        <f>C32</f>
        <v>1028700</v>
      </c>
      <c r="D31" s="19">
        <f>D32</f>
        <v>0</v>
      </c>
      <c r="E31" s="19">
        <f t="shared" si="0"/>
        <v>-1028700</v>
      </c>
      <c r="F31" s="21">
        <f t="shared" si="1"/>
        <v>0</v>
      </c>
    </row>
    <row r="32" spans="1:6" ht="12.75">
      <c r="A32" s="14">
        <v>14021900</v>
      </c>
      <c r="B32" s="15" t="s">
        <v>79</v>
      </c>
      <c r="C32" s="20">
        <v>1028700</v>
      </c>
      <c r="D32" s="20"/>
      <c r="E32" s="20">
        <f t="shared" si="0"/>
        <v>-1028700</v>
      </c>
      <c r="F32" s="22">
        <f t="shared" si="1"/>
        <v>0</v>
      </c>
    </row>
    <row r="33" spans="1:6" ht="27.75" customHeight="1">
      <c r="A33" s="13">
        <v>14030000</v>
      </c>
      <c r="B33" s="23" t="s">
        <v>81</v>
      </c>
      <c r="C33" s="19">
        <f>C34</f>
        <v>4216600</v>
      </c>
      <c r="D33" s="19">
        <f>D34</f>
        <v>0</v>
      </c>
      <c r="E33" s="19">
        <f t="shared" si="0"/>
        <v>-4216600</v>
      </c>
      <c r="F33" s="21">
        <f t="shared" si="1"/>
        <v>0</v>
      </c>
    </row>
    <row r="34" spans="1:6" ht="18" customHeight="1">
      <c r="A34" s="14">
        <v>14031900</v>
      </c>
      <c r="B34" s="15" t="s">
        <v>79</v>
      </c>
      <c r="C34" s="20">
        <v>4216600</v>
      </c>
      <c r="D34" s="20"/>
      <c r="E34" s="20">
        <f t="shared" si="0"/>
        <v>-4216600</v>
      </c>
      <c r="F34" s="22">
        <f t="shared" si="1"/>
        <v>0</v>
      </c>
    </row>
    <row r="35" spans="1:6" ht="30" customHeight="1">
      <c r="A35" s="13">
        <v>14040000</v>
      </c>
      <c r="B35" s="12" t="s">
        <v>48</v>
      </c>
      <c r="C35" s="19">
        <v>3600700</v>
      </c>
      <c r="D35" s="19">
        <v>1047144.41</v>
      </c>
      <c r="E35" s="19">
        <f t="shared" si="0"/>
        <v>-2553555.59</v>
      </c>
      <c r="F35" s="21">
        <f t="shared" si="1"/>
        <v>29.08168994917655</v>
      </c>
    </row>
    <row r="36" spans="1:6" ht="19.5" customHeight="1">
      <c r="A36" s="13">
        <v>18000000</v>
      </c>
      <c r="B36" s="12" t="s">
        <v>8</v>
      </c>
      <c r="C36" s="19">
        <f>C37+C47+C50</f>
        <v>49690970</v>
      </c>
      <c r="D36" s="19">
        <f>D37+D47+D50</f>
        <v>12874617.010000002</v>
      </c>
      <c r="E36" s="19">
        <f t="shared" si="0"/>
        <v>-36816352.989999995</v>
      </c>
      <c r="F36" s="21">
        <f t="shared" si="1"/>
        <v>25.90936946893973</v>
      </c>
    </row>
    <row r="37" spans="1:6" ht="15" customHeight="1">
      <c r="A37" s="13">
        <v>18010000</v>
      </c>
      <c r="B37" s="12" t="s">
        <v>9</v>
      </c>
      <c r="C37" s="19">
        <f>SUM(C38:C46)</f>
        <v>31378670</v>
      </c>
      <c r="D37" s="19">
        <f>SUM(D38:D46)</f>
        <v>8026942.17</v>
      </c>
      <c r="E37" s="19">
        <f t="shared" si="0"/>
        <v>-23351727.83</v>
      </c>
      <c r="F37" s="21">
        <f t="shared" si="1"/>
        <v>25.580887175906437</v>
      </c>
    </row>
    <row r="38" spans="1:6" ht="41.25" customHeight="1">
      <c r="A38" s="14">
        <v>18010100</v>
      </c>
      <c r="B38" s="15" t="s">
        <v>58</v>
      </c>
      <c r="C38" s="20">
        <v>16400</v>
      </c>
      <c r="D38" s="20">
        <v>38417.59</v>
      </c>
      <c r="E38" s="20">
        <f t="shared" si="0"/>
        <v>22017.589999999997</v>
      </c>
      <c r="F38" s="22">
        <f t="shared" si="1"/>
        <v>234.25359756097558</v>
      </c>
    </row>
    <row r="39" spans="1:6" ht="41.25" customHeight="1">
      <c r="A39" s="14">
        <v>18010200</v>
      </c>
      <c r="B39" s="15" t="s">
        <v>51</v>
      </c>
      <c r="C39" s="20">
        <v>175800</v>
      </c>
      <c r="D39" s="20">
        <v>4296.69</v>
      </c>
      <c r="E39" s="20">
        <f t="shared" si="0"/>
        <v>-171503.31</v>
      </c>
      <c r="F39" s="22">
        <f t="shared" si="1"/>
        <v>2.444078498293515</v>
      </c>
    </row>
    <row r="40" spans="1:6" ht="41.25" customHeight="1">
      <c r="A40" s="14">
        <v>18010300</v>
      </c>
      <c r="B40" s="16" t="s">
        <v>82</v>
      </c>
      <c r="C40" s="20">
        <v>225700</v>
      </c>
      <c r="D40" s="20">
        <v>7886.11</v>
      </c>
      <c r="E40" s="20">
        <f t="shared" si="0"/>
        <v>-217813.89</v>
      </c>
      <c r="F40" s="22">
        <f t="shared" si="1"/>
        <v>3.4940673460345595</v>
      </c>
    </row>
    <row r="41" spans="1:6" ht="41.25" customHeight="1">
      <c r="A41" s="14">
        <v>18010400</v>
      </c>
      <c r="B41" s="15" t="s">
        <v>52</v>
      </c>
      <c r="C41" s="20">
        <v>1175600</v>
      </c>
      <c r="D41" s="20">
        <v>304550.67</v>
      </c>
      <c r="E41" s="20">
        <f t="shared" si="0"/>
        <v>-871049.3300000001</v>
      </c>
      <c r="F41" s="22">
        <f t="shared" si="1"/>
        <v>25.905977373256206</v>
      </c>
    </row>
    <row r="42" spans="1:6" ht="16.5" customHeight="1">
      <c r="A42" s="14">
        <v>18010500</v>
      </c>
      <c r="B42" s="15" t="s">
        <v>10</v>
      </c>
      <c r="C42" s="20">
        <v>24181300</v>
      </c>
      <c r="D42" s="20">
        <v>6290290.38</v>
      </c>
      <c r="E42" s="20">
        <f t="shared" si="0"/>
        <v>-17891009.62</v>
      </c>
      <c r="F42" s="22">
        <f t="shared" si="1"/>
        <v>26.01303643724696</v>
      </c>
    </row>
    <row r="43" spans="1:6" ht="18.75" customHeight="1">
      <c r="A43" s="14">
        <v>18010600</v>
      </c>
      <c r="B43" s="15" t="s">
        <v>11</v>
      </c>
      <c r="C43" s="20">
        <v>3861030</v>
      </c>
      <c r="D43" s="20">
        <v>1036973.64</v>
      </c>
      <c r="E43" s="20">
        <f t="shared" si="0"/>
        <v>-2824056.36</v>
      </c>
      <c r="F43" s="22">
        <f t="shared" si="1"/>
        <v>26.857435451161997</v>
      </c>
    </row>
    <row r="44" spans="1:6" ht="14.25" customHeight="1">
      <c r="A44" s="14">
        <v>18010700</v>
      </c>
      <c r="B44" s="15" t="s">
        <v>12</v>
      </c>
      <c r="C44" s="20">
        <v>180000</v>
      </c>
      <c r="D44" s="20">
        <v>5303.65</v>
      </c>
      <c r="E44" s="20">
        <f t="shared" si="0"/>
        <v>-174696.35</v>
      </c>
      <c r="F44" s="22">
        <f t="shared" si="1"/>
        <v>2.946472222222222</v>
      </c>
    </row>
    <row r="45" spans="1:6" ht="18" customHeight="1">
      <c r="A45" s="14">
        <v>18010900</v>
      </c>
      <c r="B45" s="15" t="s">
        <v>13</v>
      </c>
      <c r="C45" s="20">
        <v>1562840</v>
      </c>
      <c r="D45" s="20">
        <v>326723.44</v>
      </c>
      <c r="E45" s="20">
        <f t="shared" si="0"/>
        <v>-1236116.56</v>
      </c>
      <c r="F45" s="22">
        <f t="shared" si="1"/>
        <v>20.90575106856748</v>
      </c>
    </row>
    <row r="46" spans="1:6" ht="16.5" customHeight="1">
      <c r="A46" s="14">
        <v>18011100</v>
      </c>
      <c r="B46" s="15" t="s">
        <v>299</v>
      </c>
      <c r="C46" s="20"/>
      <c r="D46" s="20">
        <v>12500</v>
      </c>
      <c r="E46" s="20">
        <f t="shared" si="0"/>
        <v>12500</v>
      </c>
      <c r="F46" s="22">
        <v>0</v>
      </c>
    </row>
    <row r="47" spans="1:6" ht="18" customHeight="1">
      <c r="A47" s="13">
        <v>18030000</v>
      </c>
      <c r="B47" s="12" t="s">
        <v>14</v>
      </c>
      <c r="C47" s="19">
        <f>C48+C49</f>
        <v>11300</v>
      </c>
      <c r="D47" s="19">
        <f>D48+D49</f>
        <v>36684.26</v>
      </c>
      <c r="E47" s="19">
        <f t="shared" si="0"/>
        <v>25384.260000000002</v>
      </c>
      <c r="F47" s="21">
        <f t="shared" si="1"/>
        <v>324.6394690265487</v>
      </c>
    </row>
    <row r="48" spans="1:6" ht="17.25" customHeight="1">
      <c r="A48" s="14">
        <v>18030100</v>
      </c>
      <c r="B48" s="15" t="s">
        <v>15</v>
      </c>
      <c r="C48" s="20">
        <v>4000</v>
      </c>
      <c r="D48" s="20">
        <v>32186.06</v>
      </c>
      <c r="E48" s="20">
        <f t="shared" si="0"/>
        <v>28186.06</v>
      </c>
      <c r="F48" s="22">
        <f t="shared" si="1"/>
        <v>804.6515000000002</v>
      </c>
    </row>
    <row r="49" spans="1:6" ht="15" customHeight="1">
      <c r="A49" s="14">
        <v>18030200</v>
      </c>
      <c r="B49" s="15" t="s">
        <v>16</v>
      </c>
      <c r="C49" s="20">
        <v>7300</v>
      </c>
      <c r="D49" s="20">
        <v>4498.2</v>
      </c>
      <c r="E49" s="20">
        <f t="shared" si="0"/>
        <v>-2801.8</v>
      </c>
      <c r="F49" s="22">
        <f t="shared" si="1"/>
        <v>61.61917808219178</v>
      </c>
    </row>
    <row r="50" spans="1:6" ht="12.75">
      <c r="A50" s="13">
        <v>18050000</v>
      </c>
      <c r="B50" s="12" t="s">
        <v>17</v>
      </c>
      <c r="C50" s="19">
        <f>SUM(C51:C53)</f>
        <v>18301000</v>
      </c>
      <c r="D50" s="19">
        <f>SUM(D51:D53)</f>
        <v>4810990.580000001</v>
      </c>
      <c r="E50" s="19">
        <f t="shared" si="0"/>
        <v>-13490009.419999998</v>
      </c>
      <c r="F50" s="21">
        <f t="shared" si="1"/>
        <v>26.28812950112016</v>
      </c>
    </row>
    <row r="51" spans="1:6" ht="16.5" customHeight="1">
      <c r="A51" s="14">
        <v>18050300</v>
      </c>
      <c r="B51" s="15" t="s">
        <v>18</v>
      </c>
      <c r="C51" s="20">
        <v>3081500</v>
      </c>
      <c r="D51" s="20">
        <v>857077.19</v>
      </c>
      <c r="E51" s="20">
        <f t="shared" si="0"/>
        <v>-2224422.81</v>
      </c>
      <c r="F51" s="22">
        <f t="shared" si="1"/>
        <v>27.813635891611227</v>
      </c>
    </row>
    <row r="52" spans="1:6" ht="16.5" customHeight="1">
      <c r="A52" s="14">
        <v>18050400</v>
      </c>
      <c r="B52" s="15" t="s">
        <v>19</v>
      </c>
      <c r="C52" s="20">
        <v>15161700</v>
      </c>
      <c r="D52" s="20">
        <v>3916638.2</v>
      </c>
      <c r="E52" s="20">
        <f t="shared" si="0"/>
        <v>-11245061.8</v>
      </c>
      <c r="F52" s="22">
        <f t="shared" si="1"/>
        <v>25.832447548757724</v>
      </c>
    </row>
    <row r="53" spans="1:6" ht="57" customHeight="1">
      <c r="A53" s="14">
        <v>18050500</v>
      </c>
      <c r="B53" s="15" t="s">
        <v>20</v>
      </c>
      <c r="C53" s="20">
        <v>57800</v>
      </c>
      <c r="D53" s="20">
        <v>37275.19</v>
      </c>
      <c r="E53" s="20">
        <f t="shared" si="0"/>
        <v>-20524.809999999998</v>
      </c>
      <c r="F53" s="22">
        <f t="shared" si="1"/>
        <v>64.48994809688583</v>
      </c>
    </row>
    <row r="54" spans="1:6" ht="15" customHeight="1">
      <c r="A54" s="13">
        <v>20000000</v>
      </c>
      <c r="B54" s="12" t="s">
        <v>22</v>
      </c>
      <c r="C54" s="19">
        <f>C55+C61+C72</f>
        <v>3106230</v>
      </c>
      <c r="D54" s="19">
        <f>D55+D61+D72</f>
        <v>698213.4199999999</v>
      </c>
      <c r="E54" s="19">
        <f t="shared" si="0"/>
        <v>-2408016.58</v>
      </c>
      <c r="F54" s="21">
        <f t="shared" si="1"/>
        <v>22.477840340219494</v>
      </c>
    </row>
    <row r="55" spans="1:6" ht="15" customHeight="1">
      <c r="A55" s="13">
        <v>21000000</v>
      </c>
      <c r="B55" s="12" t="s">
        <v>53</v>
      </c>
      <c r="C55" s="19">
        <f>C56+C58</f>
        <v>243200</v>
      </c>
      <c r="D55" s="19">
        <f>D56+D58</f>
        <v>85618.79999999999</v>
      </c>
      <c r="E55" s="19">
        <f t="shared" si="0"/>
        <v>-157581.2</v>
      </c>
      <c r="F55" s="21">
        <f t="shared" si="1"/>
        <v>35.205098684210526</v>
      </c>
    </row>
    <row r="56" spans="1:6" ht="81" customHeight="1">
      <c r="A56" s="13">
        <v>21010000</v>
      </c>
      <c r="B56" s="12" t="s">
        <v>292</v>
      </c>
      <c r="C56" s="19">
        <f>C57</f>
        <v>82700</v>
      </c>
      <c r="D56" s="19">
        <f>D57</f>
        <v>32890</v>
      </c>
      <c r="E56" s="19">
        <f t="shared" si="0"/>
        <v>-49810</v>
      </c>
      <c r="F56" s="21">
        <f t="shared" si="1"/>
        <v>39.77025392986699</v>
      </c>
    </row>
    <row r="57" spans="1:6" ht="38.25">
      <c r="A57" s="14">
        <v>21010300</v>
      </c>
      <c r="B57" s="15" t="s">
        <v>54</v>
      </c>
      <c r="C57" s="20">
        <v>82700</v>
      </c>
      <c r="D57" s="20">
        <v>32890</v>
      </c>
      <c r="E57" s="20">
        <f t="shared" si="0"/>
        <v>-49810</v>
      </c>
      <c r="F57" s="22">
        <f t="shared" si="1"/>
        <v>39.77025392986699</v>
      </c>
    </row>
    <row r="58" spans="1:6" ht="12.75">
      <c r="A58" s="13">
        <v>21080000</v>
      </c>
      <c r="B58" s="12" t="s">
        <v>60</v>
      </c>
      <c r="C58" s="19">
        <f>C59+C60</f>
        <v>160500</v>
      </c>
      <c r="D58" s="19">
        <f>D59+D60</f>
        <v>52728.799999999996</v>
      </c>
      <c r="E58" s="19">
        <f t="shared" si="0"/>
        <v>-107771.20000000001</v>
      </c>
      <c r="F58" s="21">
        <f>+D58/C58*100</f>
        <v>32.85283489096573</v>
      </c>
    </row>
    <row r="59" spans="1:6" ht="12.75">
      <c r="A59" s="14">
        <v>21081100</v>
      </c>
      <c r="B59" s="15" t="s">
        <v>55</v>
      </c>
      <c r="C59" s="20">
        <v>78900</v>
      </c>
      <c r="D59" s="20">
        <v>12728.42</v>
      </c>
      <c r="E59" s="20">
        <f t="shared" si="0"/>
        <v>-66171.58</v>
      </c>
      <c r="F59" s="22">
        <f>+D59/C59*100</f>
        <v>16.13234474017744</v>
      </c>
    </row>
    <row r="60" spans="1:6" ht="38.25">
      <c r="A60" s="14">
        <v>21081500</v>
      </c>
      <c r="B60" s="17" t="s">
        <v>85</v>
      </c>
      <c r="C60" s="20">
        <v>81600</v>
      </c>
      <c r="D60" s="20">
        <v>40000.38</v>
      </c>
      <c r="E60" s="20">
        <f t="shared" si="0"/>
        <v>-41599.62</v>
      </c>
      <c r="F60" s="22">
        <v>0</v>
      </c>
    </row>
    <row r="61" spans="1:6" ht="25.5">
      <c r="A61" s="13">
        <v>22000000</v>
      </c>
      <c r="B61" s="12" t="s">
        <v>56</v>
      </c>
      <c r="C61" s="19">
        <f>C62+C67+C69</f>
        <v>2863030</v>
      </c>
      <c r="D61" s="19">
        <f>D62+D67+D69</f>
        <v>574991.1</v>
      </c>
      <c r="E61" s="19">
        <f t="shared" si="0"/>
        <v>-2288038.9</v>
      </c>
      <c r="F61" s="21">
        <f>+D61/C61*100</f>
        <v>20.083306846243314</v>
      </c>
    </row>
    <row r="62" spans="1:6" ht="18" customHeight="1">
      <c r="A62" s="13">
        <v>22010000</v>
      </c>
      <c r="B62" s="12" t="s">
        <v>23</v>
      </c>
      <c r="C62" s="19">
        <f>SUM(C63:C65)+C66</f>
        <v>1614000</v>
      </c>
      <c r="D62" s="19">
        <f>SUM(D63:D65)+D66</f>
        <v>376965.25</v>
      </c>
      <c r="E62" s="19">
        <f t="shared" si="0"/>
        <v>-1237034.75</v>
      </c>
      <c r="F62" s="21">
        <f>+D62/C62*100</f>
        <v>23.355963444857498</v>
      </c>
    </row>
    <row r="63" spans="1:6" ht="43.5" customHeight="1">
      <c r="A63" s="18">
        <v>22010300</v>
      </c>
      <c r="B63" s="17" t="s">
        <v>293</v>
      </c>
      <c r="C63" s="20">
        <v>30000</v>
      </c>
      <c r="D63" s="20">
        <v>10390</v>
      </c>
      <c r="E63" s="20">
        <f t="shared" si="0"/>
        <v>-19610</v>
      </c>
      <c r="F63" s="22">
        <f aca="true" t="shared" si="2" ref="F63:F97">+D63/C63*100</f>
        <v>34.63333333333333</v>
      </c>
    </row>
    <row r="64" spans="1:6" ht="15.75" customHeight="1">
      <c r="A64" s="14">
        <v>22012500</v>
      </c>
      <c r="B64" s="15" t="s">
        <v>24</v>
      </c>
      <c r="C64" s="20">
        <v>1400000</v>
      </c>
      <c r="D64" s="20">
        <v>315731.25</v>
      </c>
      <c r="E64" s="20">
        <f t="shared" si="0"/>
        <v>-1084268.75</v>
      </c>
      <c r="F64" s="22">
        <f t="shared" si="2"/>
        <v>22.552232142857143</v>
      </c>
    </row>
    <row r="65" spans="1:6" ht="25.5">
      <c r="A65" s="18">
        <v>22012600</v>
      </c>
      <c r="B65" s="17" t="s">
        <v>77</v>
      </c>
      <c r="C65" s="20">
        <v>184000</v>
      </c>
      <c r="D65" s="20">
        <v>48924</v>
      </c>
      <c r="E65" s="20">
        <f t="shared" si="0"/>
        <v>-135076</v>
      </c>
      <c r="F65" s="22">
        <f t="shared" si="2"/>
        <v>26.58913043478261</v>
      </c>
    </row>
    <row r="66" spans="1:6" ht="79.5" customHeight="1">
      <c r="A66" s="18">
        <v>22012900</v>
      </c>
      <c r="B66" s="122" t="s">
        <v>297</v>
      </c>
      <c r="C66" s="20">
        <v>0</v>
      </c>
      <c r="D66" s="20">
        <v>1920</v>
      </c>
      <c r="E66" s="20">
        <f t="shared" si="0"/>
        <v>1920</v>
      </c>
      <c r="F66" s="22">
        <v>0</v>
      </c>
    </row>
    <row r="67" spans="1:6" ht="30" customHeight="1">
      <c r="A67" s="13">
        <v>22080000</v>
      </c>
      <c r="B67" s="12" t="s">
        <v>61</v>
      </c>
      <c r="C67" s="19">
        <f>C68</f>
        <v>1127030</v>
      </c>
      <c r="D67" s="19">
        <f>D68</f>
        <v>162502.44</v>
      </c>
      <c r="E67" s="19">
        <f t="shared" si="0"/>
        <v>-964527.56</v>
      </c>
      <c r="F67" s="21">
        <f t="shared" si="2"/>
        <v>14.418643691827192</v>
      </c>
    </row>
    <row r="68" spans="1:6" ht="38.25">
      <c r="A68" s="14">
        <v>22080400</v>
      </c>
      <c r="B68" s="15" t="s">
        <v>62</v>
      </c>
      <c r="C68" s="20">
        <v>1127030</v>
      </c>
      <c r="D68" s="20">
        <v>162502.44</v>
      </c>
      <c r="E68" s="20">
        <f t="shared" si="0"/>
        <v>-964527.56</v>
      </c>
      <c r="F68" s="22">
        <f t="shared" si="2"/>
        <v>14.418643691827192</v>
      </c>
    </row>
    <row r="69" spans="1:6" ht="15.75" customHeight="1">
      <c r="A69" s="13">
        <v>22090000</v>
      </c>
      <c r="B69" s="12" t="s">
        <v>25</v>
      </c>
      <c r="C69" s="19">
        <f>C70+C71</f>
        <v>122000</v>
      </c>
      <c r="D69" s="19">
        <f>D70+D71</f>
        <v>35523.41</v>
      </c>
      <c r="E69" s="19">
        <f t="shared" si="0"/>
        <v>-86476.59</v>
      </c>
      <c r="F69" s="21">
        <f t="shared" si="2"/>
        <v>29.117549180327874</v>
      </c>
    </row>
    <row r="70" spans="1:6" ht="38.25">
      <c r="A70" s="14">
        <v>22090100</v>
      </c>
      <c r="B70" s="15" t="s">
        <v>26</v>
      </c>
      <c r="C70" s="20">
        <v>112000</v>
      </c>
      <c r="D70" s="20">
        <v>33347.41</v>
      </c>
      <c r="E70" s="20">
        <f t="shared" si="0"/>
        <v>-78652.59</v>
      </c>
      <c r="F70" s="22">
        <f t="shared" si="2"/>
        <v>29.774473214285717</v>
      </c>
    </row>
    <row r="71" spans="1:6" ht="38.25">
      <c r="A71" s="14">
        <v>22090400</v>
      </c>
      <c r="B71" s="15" t="s">
        <v>57</v>
      </c>
      <c r="C71" s="20">
        <v>10000</v>
      </c>
      <c r="D71" s="20">
        <v>2176</v>
      </c>
      <c r="E71" s="20">
        <f t="shared" si="0"/>
        <v>-7824</v>
      </c>
      <c r="F71" s="22">
        <f t="shared" si="2"/>
        <v>21.759999999999998</v>
      </c>
    </row>
    <row r="72" spans="1:6" ht="13.5" customHeight="1">
      <c r="A72" s="13">
        <v>24000000</v>
      </c>
      <c r="B72" s="12" t="s">
        <v>63</v>
      </c>
      <c r="C72" s="19">
        <f>C73</f>
        <v>0</v>
      </c>
      <c r="D72" s="19">
        <f>D73</f>
        <v>37603.52</v>
      </c>
      <c r="E72" s="19">
        <f t="shared" si="0"/>
        <v>37603.52</v>
      </c>
      <c r="F72" s="21">
        <v>0</v>
      </c>
    </row>
    <row r="73" spans="1:6" ht="12.75">
      <c r="A73" s="13">
        <v>24060000</v>
      </c>
      <c r="B73" s="12" t="s">
        <v>64</v>
      </c>
      <c r="C73" s="19">
        <f>C74</f>
        <v>0</v>
      </c>
      <c r="D73" s="19">
        <f>D74</f>
        <v>37603.52</v>
      </c>
      <c r="E73" s="19">
        <f t="shared" si="0"/>
        <v>37603.52</v>
      </c>
      <c r="F73" s="21">
        <v>0</v>
      </c>
    </row>
    <row r="74" spans="1:6" ht="13.5" customHeight="1">
      <c r="A74" s="14">
        <v>24060300</v>
      </c>
      <c r="B74" s="15" t="s">
        <v>64</v>
      </c>
      <c r="C74" s="20">
        <v>0</v>
      </c>
      <c r="D74" s="20">
        <v>37603.52</v>
      </c>
      <c r="E74" s="20">
        <f t="shared" si="0"/>
        <v>37603.52</v>
      </c>
      <c r="F74" s="22">
        <v>0</v>
      </c>
    </row>
    <row r="75" spans="1:6" ht="36.75" customHeight="1">
      <c r="A75" s="134"/>
      <c r="B75" s="134" t="s">
        <v>95</v>
      </c>
      <c r="C75" s="86">
        <f>+C54+C14</f>
        <v>278294800</v>
      </c>
      <c r="D75" s="86">
        <f>+D54+D14</f>
        <v>73372684.52</v>
      </c>
      <c r="E75" s="86">
        <f aca="true" t="shared" si="3" ref="E75:E97">+D75-C75</f>
        <v>-204922115.48000002</v>
      </c>
      <c r="F75" s="87">
        <f t="shared" si="2"/>
        <v>26.365093605773442</v>
      </c>
    </row>
    <row r="76" spans="1:6" ht="21.75" customHeight="1">
      <c r="A76" s="135">
        <v>40000000</v>
      </c>
      <c r="B76" s="88" t="s">
        <v>29</v>
      </c>
      <c r="C76" s="86">
        <f>C77</f>
        <v>73350500</v>
      </c>
      <c r="D76" s="86">
        <f>D77</f>
        <v>17832200</v>
      </c>
      <c r="E76" s="86">
        <f t="shared" si="3"/>
        <v>-55518300</v>
      </c>
      <c r="F76" s="87">
        <f t="shared" si="2"/>
        <v>24.310945392328616</v>
      </c>
    </row>
    <row r="77" spans="1:6" ht="24" customHeight="1">
      <c r="A77" s="13">
        <v>41000000</v>
      </c>
      <c r="B77" s="12" t="s">
        <v>30</v>
      </c>
      <c r="C77" s="19">
        <f>+C78</f>
        <v>73350500</v>
      </c>
      <c r="D77" s="19">
        <f>+D78</f>
        <v>17832200</v>
      </c>
      <c r="E77" s="19">
        <f t="shared" si="3"/>
        <v>-55518300</v>
      </c>
      <c r="F77" s="21">
        <f t="shared" si="2"/>
        <v>24.310945392328616</v>
      </c>
    </row>
    <row r="78" spans="1:6" ht="21" customHeight="1">
      <c r="A78" s="13">
        <v>4103000</v>
      </c>
      <c r="B78" s="12" t="s">
        <v>90</v>
      </c>
      <c r="C78" s="19">
        <f>+C79+C80+C81</f>
        <v>73350500</v>
      </c>
      <c r="D78" s="19">
        <f>+D79+D80+D81</f>
        <v>17832200</v>
      </c>
      <c r="E78" s="20">
        <f aca="true" t="shared" si="4" ref="E78:E84">+D78-C78</f>
        <v>-55518300</v>
      </c>
      <c r="F78" s="22">
        <f aca="true" t="shared" si="5" ref="F78:F84">+D78/C78*100</f>
        <v>24.310945392328616</v>
      </c>
    </row>
    <row r="79" spans="1:6" ht="26.25" customHeight="1">
      <c r="A79" s="45">
        <v>41033900</v>
      </c>
      <c r="B79" s="43" t="s">
        <v>31</v>
      </c>
      <c r="C79" s="19">
        <v>46804800</v>
      </c>
      <c r="D79" s="19">
        <v>10812000</v>
      </c>
      <c r="E79" s="20">
        <f t="shared" si="4"/>
        <v>-35992800</v>
      </c>
      <c r="F79" s="22">
        <f t="shared" si="5"/>
        <v>23.10019485181007</v>
      </c>
    </row>
    <row r="80" spans="1:6" ht="27" customHeight="1">
      <c r="A80" s="45">
        <v>41034200</v>
      </c>
      <c r="B80" s="43" t="s">
        <v>32</v>
      </c>
      <c r="C80" s="19">
        <v>26033700</v>
      </c>
      <c r="D80" s="19">
        <v>6508200</v>
      </c>
      <c r="E80" s="20">
        <f t="shared" si="4"/>
        <v>-19525500</v>
      </c>
      <c r="F80" s="22">
        <f t="shared" si="5"/>
        <v>24.999135735604234</v>
      </c>
    </row>
    <row r="81" spans="1:6" ht="40.5" customHeight="1">
      <c r="A81" s="45">
        <v>41034500</v>
      </c>
      <c r="B81" s="120" t="s">
        <v>300</v>
      </c>
      <c r="C81" s="19">
        <v>512000</v>
      </c>
      <c r="D81" s="19">
        <v>512000</v>
      </c>
      <c r="E81" s="20">
        <f t="shared" si="4"/>
        <v>0</v>
      </c>
      <c r="F81" s="22">
        <f t="shared" si="5"/>
        <v>100</v>
      </c>
    </row>
    <row r="82" spans="1:6" ht="28.5" customHeight="1">
      <c r="A82" s="136"/>
      <c r="B82" s="137" t="s">
        <v>73</v>
      </c>
      <c r="C82" s="86">
        <f>+C75+C76</f>
        <v>351645300</v>
      </c>
      <c r="D82" s="86">
        <f>+D75+D76</f>
        <v>91204884.52</v>
      </c>
      <c r="E82" s="86">
        <f t="shared" si="4"/>
        <v>-260440415.48000002</v>
      </c>
      <c r="F82" s="87">
        <f t="shared" si="5"/>
        <v>25.93661411655438</v>
      </c>
    </row>
    <row r="83" spans="1:6" ht="27.75" customHeight="1">
      <c r="A83" s="13">
        <v>41040000</v>
      </c>
      <c r="B83" s="121" t="s">
        <v>89</v>
      </c>
      <c r="C83" s="19">
        <f>C84</f>
        <v>1734700</v>
      </c>
      <c r="D83" s="19">
        <f>D84</f>
        <v>375027</v>
      </c>
      <c r="E83" s="19">
        <f t="shared" si="4"/>
        <v>-1359673</v>
      </c>
      <c r="F83" s="21">
        <f t="shared" si="5"/>
        <v>21.619127226609788</v>
      </c>
    </row>
    <row r="84" spans="1:6" ht="53.25" customHeight="1">
      <c r="A84" s="14">
        <v>41040200</v>
      </c>
      <c r="B84" s="120" t="s">
        <v>88</v>
      </c>
      <c r="C84" s="20">
        <v>1734700</v>
      </c>
      <c r="D84" s="20">
        <v>375027</v>
      </c>
      <c r="E84" s="20">
        <f t="shared" si="4"/>
        <v>-1359673</v>
      </c>
      <c r="F84" s="22">
        <f t="shared" si="5"/>
        <v>21.619127226609788</v>
      </c>
    </row>
    <row r="85" spans="1:6" ht="27" customHeight="1">
      <c r="A85" s="13">
        <v>41050000</v>
      </c>
      <c r="B85" s="44" t="s">
        <v>93</v>
      </c>
      <c r="C85" s="19">
        <f>SUM(C86:C96)</f>
        <v>56225698</v>
      </c>
      <c r="D85" s="19">
        <f>SUM(D86:D96)</f>
        <v>12298226.68</v>
      </c>
      <c r="E85" s="19">
        <f t="shared" si="3"/>
        <v>-43927471.32</v>
      </c>
      <c r="F85" s="21">
        <f t="shared" si="2"/>
        <v>21.872963995929407</v>
      </c>
    </row>
    <row r="86" spans="1:6" ht="168.75" customHeight="1">
      <c r="A86" s="32">
        <v>41050100</v>
      </c>
      <c r="B86" s="120" t="s">
        <v>301</v>
      </c>
      <c r="C86" s="20">
        <v>3216800</v>
      </c>
      <c r="D86" s="20">
        <v>1582261.88</v>
      </c>
      <c r="E86" s="20">
        <f t="shared" si="3"/>
        <v>-1634538.12</v>
      </c>
      <c r="F86" s="22">
        <f t="shared" si="2"/>
        <v>49.18744963939318</v>
      </c>
    </row>
    <row r="87" spans="1:6" ht="58.5" customHeight="1">
      <c r="A87" s="32">
        <v>41050200</v>
      </c>
      <c r="B87" s="120" t="s">
        <v>302</v>
      </c>
      <c r="C87" s="20">
        <v>218400</v>
      </c>
      <c r="D87" s="20">
        <v>17792.63</v>
      </c>
      <c r="E87" s="20">
        <f t="shared" si="3"/>
        <v>-200607.37</v>
      </c>
      <c r="F87" s="22">
        <f t="shared" si="2"/>
        <v>8.14680860805861</v>
      </c>
    </row>
    <row r="88" spans="1:6" ht="159" customHeight="1">
      <c r="A88" s="32">
        <v>41050300</v>
      </c>
      <c r="B88" s="127" t="s">
        <v>303</v>
      </c>
      <c r="C88" s="20">
        <v>49505800</v>
      </c>
      <c r="D88" s="20">
        <v>9946106.47</v>
      </c>
      <c r="E88" s="20">
        <f t="shared" si="3"/>
        <v>-39559693.53</v>
      </c>
      <c r="F88" s="22">
        <f t="shared" si="2"/>
        <v>20.090790311438255</v>
      </c>
    </row>
    <row r="89" spans="1:6" ht="143.25" customHeight="1">
      <c r="A89" s="126">
        <v>41050700</v>
      </c>
      <c r="B89" s="128" t="s">
        <v>304</v>
      </c>
      <c r="C89" s="123">
        <v>507600</v>
      </c>
      <c r="D89" s="123">
        <v>93434.7</v>
      </c>
      <c r="E89" s="123">
        <f t="shared" si="3"/>
        <v>-414165.3</v>
      </c>
      <c r="F89" s="124">
        <f t="shared" si="2"/>
        <v>18.407151300236407</v>
      </c>
    </row>
    <row r="90" spans="1:6" ht="34.5" customHeight="1">
      <c r="A90" s="131" t="s">
        <v>306</v>
      </c>
      <c r="B90" s="125" t="s">
        <v>305</v>
      </c>
      <c r="C90" s="38">
        <v>860000</v>
      </c>
      <c r="D90" s="38">
        <v>205400</v>
      </c>
      <c r="E90" s="38">
        <f t="shared" si="3"/>
        <v>-654600</v>
      </c>
      <c r="F90" s="36">
        <f t="shared" si="2"/>
        <v>23.883720930232556</v>
      </c>
    </row>
    <row r="91" spans="1:6" ht="43.5" customHeight="1">
      <c r="A91" s="131" t="s">
        <v>308</v>
      </c>
      <c r="B91" s="125" t="s">
        <v>307</v>
      </c>
      <c r="C91" s="38">
        <v>380277</v>
      </c>
      <c r="D91" s="38">
        <v>67207</v>
      </c>
      <c r="E91" s="38">
        <f t="shared" si="3"/>
        <v>-313070</v>
      </c>
      <c r="F91" s="36">
        <f t="shared" si="2"/>
        <v>17.67316982094631</v>
      </c>
    </row>
    <row r="92" spans="1:6" ht="56.25" customHeight="1">
      <c r="A92" s="131" t="s">
        <v>310</v>
      </c>
      <c r="B92" s="125" t="s">
        <v>309</v>
      </c>
      <c r="C92" s="38">
        <v>585222</v>
      </c>
      <c r="D92" s="38">
        <v>94666</v>
      </c>
      <c r="E92" s="38">
        <f t="shared" si="3"/>
        <v>-490556</v>
      </c>
      <c r="F92" s="36">
        <f t="shared" si="2"/>
        <v>16.17608360587948</v>
      </c>
    </row>
    <row r="93" spans="1:6" ht="43.5" customHeight="1">
      <c r="A93" s="132">
        <v>41051500</v>
      </c>
      <c r="B93" s="125" t="s">
        <v>311</v>
      </c>
      <c r="C93" s="20">
        <v>629500</v>
      </c>
      <c r="D93" s="20">
        <v>157374</v>
      </c>
      <c r="E93" s="20">
        <f t="shared" si="3"/>
        <v>-472126</v>
      </c>
      <c r="F93" s="22">
        <f t="shared" si="2"/>
        <v>24.999841143764893</v>
      </c>
    </row>
    <row r="94" spans="1:6" ht="43.5" customHeight="1">
      <c r="A94" s="131" t="s">
        <v>313</v>
      </c>
      <c r="B94" s="125" t="s">
        <v>312</v>
      </c>
      <c r="C94" s="20">
        <v>88700</v>
      </c>
      <c r="D94" s="20">
        <v>0</v>
      </c>
      <c r="E94" s="20">
        <f t="shared" si="3"/>
        <v>-88700</v>
      </c>
      <c r="F94" s="22">
        <f t="shared" si="2"/>
        <v>0</v>
      </c>
    </row>
    <row r="95" spans="1:6" ht="42.75" customHeight="1">
      <c r="A95" s="133">
        <v>41052000</v>
      </c>
      <c r="B95" s="125" t="s">
        <v>91</v>
      </c>
      <c r="C95" s="20">
        <v>93100</v>
      </c>
      <c r="D95" s="20">
        <v>93100</v>
      </c>
      <c r="E95" s="20">
        <f t="shared" si="3"/>
        <v>0</v>
      </c>
      <c r="F95" s="22">
        <f t="shared" si="2"/>
        <v>100</v>
      </c>
    </row>
    <row r="96" spans="1:6" ht="24" customHeight="1">
      <c r="A96" s="32">
        <v>41053900</v>
      </c>
      <c r="B96" s="33" t="s">
        <v>92</v>
      </c>
      <c r="C96" s="20">
        <v>140299</v>
      </c>
      <c r="D96" s="20">
        <v>40884</v>
      </c>
      <c r="E96" s="20">
        <f t="shared" si="3"/>
        <v>-99415</v>
      </c>
      <c r="F96" s="22">
        <f>+D96/C96*100</f>
        <v>29.140621102074853</v>
      </c>
    </row>
    <row r="97" spans="1:6" ht="24" customHeight="1">
      <c r="A97" s="85"/>
      <c r="B97" s="88" t="s">
        <v>96</v>
      </c>
      <c r="C97" s="86">
        <f>C75+C76+C83+C85</f>
        <v>409605698</v>
      </c>
      <c r="D97" s="86">
        <f>D75+D76+D83+D85</f>
        <v>103878138.19999999</v>
      </c>
      <c r="E97" s="86">
        <f t="shared" si="3"/>
        <v>-305727559.8</v>
      </c>
      <c r="F97" s="87">
        <f t="shared" si="2"/>
        <v>25.36052079041146</v>
      </c>
    </row>
    <row r="98" spans="1:6" ht="18" customHeight="1">
      <c r="A98" s="144" t="s">
        <v>97</v>
      </c>
      <c r="B98" s="144"/>
      <c r="C98" s="46"/>
      <c r="D98" s="47"/>
      <c r="E98" s="47"/>
      <c r="F98" s="48"/>
    </row>
    <row r="99" spans="1:6" ht="12.75">
      <c r="A99" s="49" t="s">
        <v>98</v>
      </c>
      <c r="B99" s="50">
        <v>2</v>
      </c>
      <c r="C99" s="51">
        <v>3</v>
      </c>
      <c r="D99" s="51">
        <v>4</v>
      </c>
      <c r="E99" s="52" t="s">
        <v>99</v>
      </c>
      <c r="F99" s="52" t="s">
        <v>100</v>
      </c>
    </row>
    <row r="100" spans="1:6" ht="21" customHeight="1">
      <c r="A100" s="53" t="s">
        <v>101</v>
      </c>
      <c r="B100" s="54" t="s">
        <v>102</v>
      </c>
      <c r="C100" s="55"/>
      <c r="D100" s="55"/>
      <c r="E100" s="55"/>
      <c r="F100" s="55"/>
    </row>
    <row r="101" spans="1:6" ht="53.25" customHeight="1">
      <c r="A101" s="56" t="s">
        <v>103</v>
      </c>
      <c r="B101" s="43" t="s">
        <v>104</v>
      </c>
      <c r="C101" s="57">
        <v>26706244</v>
      </c>
      <c r="D101" s="57">
        <v>7475081.85</v>
      </c>
      <c r="E101" s="57">
        <f aca="true" t="shared" si="6" ref="E101:E121">D101-C101</f>
        <v>-19231162.15</v>
      </c>
      <c r="F101" s="58">
        <f aca="true" t="shared" si="7" ref="F101:F121">SUM(D101/C101*100)</f>
        <v>27.990015555912688</v>
      </c>
    </row>
    <row r="102" spans="1:6" ht="18.75" customHeight="1">
      <c r="A102" s="56" t="s">
        <v>105</v>
      </c>
      <c r="B102" s="43" t="s">
        <v>106</v>
      </c>
      <c r="C102" s="57">
        <v>763000</v>
      </c>
      <c r="D102" s="57">
        <v>106397.64</v>
      </c>
      <c r="E102" s="57">
        <f t="shared" si="6"/>
        <v>-656602.36</v>
      </c>
      <c r="F102" s="58">
        <f t="shared" si="7"/>
        <v>13.94464482306684</v>
      </c>
    </row>
    <row r="103" spans="1:6" ht="18" customHeight="1">
      <c r="A103" s="56" t="s">
        <v>107</v>
      </c>
      <c r="B103" s="43" t="s">
        <v>108</v>
      </c>
      <c r="C103" s="57">
        <v>50766271</v>
      </c>
      <c r="D103" s="57">
        <v>12997794.88</v>
      </c>
      <c r="E103" s="57">
        <f t="shared" si="6"/>
        <v>-37768476.12</v>
      </c>
      <c r="F103" s="58">
        <f t="shared" si="7"/>
        <v>25.60320981621833</v>
      </c>
    </row>
    <row r="104" spans="1:6" ht="34.5" customHeight="1">
      <c r="A104" s="56" t="s">
        <v>109</v>
      </c>
      <c r="B104" s="43" t="s">
        <v>110</v>
      </c>
      <c r="C104" s="57">
        <v>1567566</v>
      </c>
      <c r="D104" s="57">
        <v>397613.56</v>
      </c>
      <c r="E104" s="57">
        <f t="shared" si="6"/>
        <v>-1169952.44</v>
      </c>
      <c r="F104" s="58">
        <f t="shared" si="7"/>
        <v>25.36502833054557</v>
      </c>
    </row>
    <row r="105" spans="1:6" ht="25.5">
      <c r="A105" s="56" t="s">
        <v>111</v>
      </c>
      <c r="B105" s="43" t="s">
        <v>112</v>
      </c>
      <c r="C105" s="57">
        <v>899390.2</v>
      </c>
      <c r="D105" s="57">
        <v>218414.26</v>
      </c>
      <c r="E105" s="57">
        <f t="shared" si="6"/>
        <v>-680975.94</v>
      </c>
      <c r="F105" s="58">
        <f t="shared" si="7"/>
        <v>24.28470534813477</v>
      </c>
    </row>
    <row r="106" spans="1:6" ht="25.5">
      <c r="A106" s="56" t="s">
        <v>113</v>
      </c>
      <c r="B106" s="43" t="s">
        <v>114</v>
      </c>
      <c r="C106" s="57">
        <v>93100</v>
      </c>
      <c r="D106" s="57">
        <v>92894.88</v>
      </c>
      <c r="E106" s="57">
        <f t="shared" si="6"/>
        <v>-205.11999999999534</v>
      </c>
      <c r="F106" s="58">
        <f t="shared" si="7"/>
        <v>99.77967776584319</v>
      </c>
    </row>
    <row r="107" spans="1:6" ht="25.5">
      <c r="A107" s="56" t="s">
        <v>115</v>
      </c>
      <c r="B107" s="43" t="s">
        <v>116</v>
      </c>
      <c r="C107" s="57">
        <v>72025</v>
      </c>
      <c r="D107" s="57">
        <v>0</v>
      </c>
      <c r="E107" s="57">
        <f t="shared" si="6"/>
        <v>-72025</v>
      </c>
      <c r="F107" s="58">
        <f t="shared" si="7"/>
        <v>0</v>
      </c>
    </row>
    <row r="108" spans="1:6" ht="12.75">
      <c r="A108" s="56" t="s">
        <v>117</v>
      </c>
      <c r="B108" s="43" t="s">
        <v>118</v>
      </c>
      <c r="C108" s="57">
        <v>134000</v>
      </c>
      <c r="D108" s="57">
        <v>40500</v>
      </c>
      <c r="E108" s="57">
        <f t="shared" si="6"/>
        <v>-93500</v>
      </c>
      <c r="F108" s="58">
        <f t="shared" si="7"/>
        <v>30.223880597014922</v>
      </c>
    </row>
    <row r="109" spans="1:6" ht="54.75" customHeight="1">
      <c r="A109" s="56" t="s">
        <v>119</v>
      </c>
      <c r="B109" s="43" t="s">
        <v>120</v>
      </c>
      <c r="C109" s="57">
        <v>260600</v>
      </c>
      <c r="D109" s="57">
        <v>0</v>
      </c>
      <c r="E109" s="57">
        <f t="shared" si="6"/>
        <v>-260600</v>
      </c>
      <c r="F109" s="58">
        <f t="shared" si="7"/>
        <v>0</v>
      </c>
    </row>
    <row r="110" spans="1:6" ht="25.5">
      <c r="A110" s="56" t="s">
        <v>121</v>
      </c>
      <c r="B110" s="43" t="s">
        <v>122</v>
      </c>
      <c r="C110" s="57">
        <v>721000</v>
      </c>
      <c r="D110" s="57">
        <v>126494</v>
      </c>
      <c r="E110" s="57">
        <f t="shared" si="6"/>
        <v>-594506</v>
      </c>
      <c r="F110" s="58">
        <f t="shared" si="7"/>
        <v>17.544244105409152</v>
      </c>
    </row>
    <row r="111" spans="1:6" ht="25.5">
      <c r="A111" s="56" t="s">
        <v>123</v>
      </c>
      <c r="B111" s="43" t="s">
        <v>124</v>
      </c>
      <c r="C111" s="57">
        <v>746820</v>
      </c>
      <c r="D111" s="57">
        <v>121493.84</v>
      </c>
      <c r="E111" s="57">
        <f t="shared" si="6"/>
        <v>-625326.16</v>
      </c>
      <c r="F111" s="58">
        <f t="shared" si="7"/>
        <v>16.268155646608285</v>
      </c>
    </row>
    <row r="112" spans="1:6" ht="25.5">
      <c r="A112" s="56" t="s">
        <v>125</v>
      </c>
      <c r="B112" s="43" t="s">
        <v>126</v>
      </c>
      <c r="C112" s="57">
        <v>138000</v>
      </c>
      <c r="D112" s="57">
        <v>34837.82</v>
      </c>
      <c r="E112" s="57">
        <f t="shared" si="6"/>
        <v>-103162.18</v>
      </c>
      <c r="F112" s="58">
        <f t="shared" si="7"/>
        <v>25.244797101449272</v>
      </c>
    </row>
    <row r="113" spans="1:6" ht="12.75">
      <c r="A113" s="56" t="s">
        <v>127</v>
      </c>
      <c r="B113" s="43" t="s">
        <v>128</v>
      </c>
      <c r="C113" s="57">
        <v>22556591</v>
      </c>
      <c r="D113" s="57">
        <v>5957003.81</v>
      </c>
      <c r="E113" s="57">
        <f t="shared" si="6"/>
        <v>-16599587.190000001</v>
      </c>
      <c r="F113" s="58">
        <f t="shared" si="7"/>
        <v>26.4091493701331</v>
      </c>
    </row>
    <row r="114" spans="1:6" ht="18" customHeight="1">
      <c r="A114" s="56" t="s">
        <v>129</v>
      </c>
      <c r="B114" s="43" t="s">
        <v>130</v>
      </c>
      <c r="C114" s="57">
        <v>544500</v>
      </c>
      <c r="D114" s="57">
        <v>6146</v>
      </c>
      <c r="E114" s="57">
        <f t="shared" si="6"/>
        <v>-538354</v>
      </c>
      <c r="F114" s="58">
        <f t="shared" si="7"/>
        <v>1.1287419651056014</v>
      </c>
    </row>
    <row r="115" spans="1:6" ht="17.25" customHeight="1">
      <c r="A115" s="56" t="s">
        <v>131</v>
      </c>
      <c r="B115" s="43" t="s">
        <v>132</v>
      </c>
      <c r="C115" s="57">
        <v>1946631</v>
      </c>
      <c r="D115" s="57">
        <v>763690.78</v>
      </c>
      <c r="E115" s="57">
        <f t="shared" si="6"/>
        <v>-1182940.22</v>
      </c>
      <c r="F115" s="58">
        <f t="shared" si="7"/>
        <v>39.2314095480859</v>
      </c>
    </row>
    <row r="116" spans="1:6" ht="29.25" customHeight="1">
      <c r="A116" s="56" t="s">
        <v>133</v>
      </c>
      <c r="B116" s="43" t="s">
        <v>134</v>
      </c>
      <c r="C116" s="57">
        <v>5650000</v>
      </c>
      <c r="D116" s="57">
        <v>706604.59</v>
      </c>
      <c r="E116" s="57">
        <f t="shared" si="6"/>
        <v>-4943395.41</v>
      </c>
      <c r="F116" s="58">
        <f t="shared" si="7"/>
        <v>12.50627592920354</v>
      </c>
    </row>
    <row r="117" spans="1:6" ht="29.25" customHeight="1">
      <c r="A117" s="56" t="s">
        <v>135</v>
      </c>
      <c r="B117" s="43" t="s">
        <v>136</v>
      </c>
      <c r="C117" s="57">
        <v>18475</v>
      </c>
      <c r="D117" s="57">
        <v>18461</v>
      </c>
      <c r="E117" s="57">
        <f t="shared" si="6"/>
        <v>-14</v>
      </c>
      <c r="F117" s="58">
        <f t="shared" si="7"/>
        <v>99.92422192151557</v>
      </c>
    </row>
    <row r="118" spans="1:6" ht="18.75" customHeight="1">
      <c r="A118" s="56" t="s">
        <v>137</v>
      </c>
      <c r="B118" s="43" t="s">
        <v>138</v>
      </c>
      <c r="C118" s="57">
        <v>804871</v>
      </c>
      <c r="D118" s="57">
        <v>143270.7</v>
      </c>
      <c r="E118" s="57">
        <f t="shared" si="6"/>
        <v>-661600.3</v>
      </c>
      <c r="F118" s="58">
        <f t="shared" si="7"/>
        <v>17.8004549797421</v>
      </c>
    </row>
    <row r="119" spans="1:6" ht="27" customHeight="1">
      <c r="A119" s="56" t="s">
        <v>139</v>
      </c>
      <c r="B119" s="43" t="s">
        <v>140</v>
      </c>
      <c r="C119" s="57">
        <v>43720</v>
      </c>
      <c r="D119" s="57"/>
      <c r="E119" s="57">
        <f t="shared" si="6"/>
        <v>-43720</v>
      </c>
      <c r="F119" s="58">
        <f t="shared" si="7"/>
        <v>0</v>
      </c>
    </row>
    <row r="120" spans="1:6" ht="43.5" customHeight="1">
      <c r="A120" s="56" t="s">
        <v>141</v>
      </c>
      <c r="B120" s="43" t="s">
        <v>142</v>
      </c>
      <c r="C120" s="57">
        <v>511600</v>
      </c>
      <c r="D120" s="57">
        <v>165000</v>
      </c>
      <c r="E120" s="57">
        <f t="shared" si="6"/>
        <v>-346600</v>
      </c>
      <c r="F120" s="58">
        <f t="shared" si="7"/>
        <v>32.25175918686474</v>
      </c>
    </row>
    <row r="121" spans="1:6" ht="13.5">
      <c r="A121" s="59"/>
      <c r="B121" s="60" t="s">
        <v>143</v>
      </c>
      <c r="C121" s="61">
        <f>SUM(C101:C120)</f>
        <v>114944404.2</v>
      </c>
      <c r="D121" s="61">
        <f>SUM(D101:D120)</f>
        <v>29371699.61</v>
      </c>
      <c r="E121" s="62">
        <f t="shared" si="6"/>
        <v>-85572704.59</v>
      </c>
      <c r="F121" s="63">
        <f t="shared" si="7"/>
        <v>25.5529617247779</v>
      </c>
    </row>
    <row r="122" spans="1:6" ht="25.5">
      <c r="A122" s="53" t="s">
        <v>144</v>
      </c>
      <c r="B122" s="64" t="s">
        <v>145</v>
      </c>
      <c r="C122" s="65"/>
      <c r="D122" s="65"/>
      <c r="E122" s="65"/>
      <c r="F122" s="66"/>
    </row>
    <row r="123" spans="1:6" ht="35.25" customHeight="1">
      <c r="A123" s="56" t="s">
        <v>146</v>
      </c>
      <c r="B123" s="43" t="s">
        <v>147</v>
      </c>
      <c r="C123" s="67">
        <v>1834125</v>
      </c>
      <c r="D123" s="57">
        <v>445244.88</v>
      </c>
      <c r="E123" s="57">
        <f aca="true" t="shared" si="8" ref="E123:E131">D123-C123</f>
        <v>-1388880.12</v>
      </c>
      <c r="F123" s="58">
        <f aca="true" t="shared" si="9" ref="F123:F131">SUM(D123/C123*100)</f>
        <v>24.275601717440196</v>
      </c>
    </row>
    <row r="124" spans="1:6" ht="17.25" customHeight="1">
      <c r="A124" s="56" t="s">
        <v>148</v>
      </c>
      <c r="B124" s="43" t="s">
        <v>149</v>
      </c>
      <c r="C124" s="67">
        <v>53255534</v>
      </c>
      <c r="D124" s="57">
        <v>12234011.18</v>
      </c>
      <c r="E124" s="57">
        <f t="shared" si="8"/>
        <v>-41021522.82</v>
      </c>
      <c r="F124" s="58">
        <f t="shared" si="9"/>
        <v>22.972281490971437</v>
      </c>
    </row>
    <row r="125" spans="1:6" ht="55.5" customHeight="1">
      <c r="A125" s="56" t="s">
        <v>150</v>
      </c>
      <c r="B125" s="43" t="s">
        <v>151</v>
      </c>
      <c r="C125" s="67">
        <v>71047911</v>
      </c>
      <c r="D125" s="57">
        <v>16230801.55</v>
      </c>
      <c r="E125" s="57">
        <f t="shared" si="8"/>
        <v>-54817109.45</v>
      </c>
      <c r="F125" s="58">
        <f t="shared" si="9"/>
        <v>22.844868091899283</v>
      </c>
    </row>
    <row r="126" spans="1:6" ht="42" customHeight="1">
      <c r="A126" s="56" t="s">
        <v>281</v>
      </c>
      <c r="B126" s="43" t="s">
        <v>282</v>
      </c>
      <c r="C126" s="67">
        <v>7240</v>
      </c>
      <c r="D126" s="57"/>
      <c r="E126" s="57"/>
      <c r="F126" s="58"/>
    </row>
    <row r="127" spans="1:6" ht="29.25" customHeight="1">
      <c r="A127" s="56" t="s">
        <v>152</v>
      </c>
      <c r="B127" s="43" t="s">
        <v>153</v>
      </c>
      <c r="C127" s="67">
        <v>5952775</v>
      </c>
      <c r="D127" s="57">
        <v>1256324.56</v>
      </c>
      <c r="E127" s="57">
        <f t="shared" si="8"/>
        <v>-4696450.4399999995</v>
      </c>
      <c r="F127" s="58">
        <f t="shared" si="9"/>
        <v>21.104855466568115</v>
      </c>
    </row>
    <row r="128" spans="1:6" ht="18" customHeight="1">
      <c r="A128" s="56" t="s">
        <v>154</v>
      </c>
      <c r="B128" s="43" t="s">
        <v>155</v>
      </c>
      <c r="C128" s="67">
        <v>1664567</v>
      </c>
      <c r="D128" s="57">
        <v>418053.3</v>
      </c>
      <c r="E128" s="57">
        <f t="shared" si="8"/>
        <v>-1246513.7</v>
      </c>
      <c r="F128" s="58">
        <f t="shared" si="9"/>
        <v>25.114837672499814</v>
      </c>
    </row>
    <row r="129" spans="1:6" ht="17.25" customHeight="1">
      <c r="A129" s="56" t="s">
        <v>156</v>
      </c>
      <c r="B129" s="43" t="s">
        <v>157</v>
      </c>
      <c r="C129" s="67">
        <v>3544818</v>
      </c>
      <c r="D129" s="57">
        <v>747975.45</v>
      </c>
      <c r="E129" s="57">
        <f t="shared" si="8"/>
        <v>-2796842.55</v>
      </c>
      <c r="F129" s="58">
        <f t="shared" si="9"/>
        <v>21.100531818558807</v>
      </c>
    </row>
    <row r="130" spans="1:6" ht="56.25" customHeight="1">
      <c r="A130" s="56" t="s">
        <v>158</v>
      </c>
      <c r="B130" s="43" t="s">
        <v>120</v>
      </c>
      <c r="C130" s="67">
        <v>841313</v>
      </c>
      <c r="D130" s="57"/>
      <c r="E130" s="57">
        <f t="shared" si="8"/>
        <v>-841313</v>
      </c>
      <c r="F130" s="58">
        <f t="shared" si="9"/>
        <v>0</v>
      </c>
    </row>
    <row r="131" spans="1:6" ht="13.5">
      <c r="A131" s="59"/>
      <c r="B131" s="60" t="s">
        <v>143</v>
      </c>
      <c r="C131" s="61">
        <f>SUM(C123:C130)</f>
        <v>138148283</v>
      </c>
      <c r="D131" s="62">
        <f>SUM(D123:D130)</f>
        <v>31332410.919999998</v>
      </c>
      <c r="E131" s="62">
        <f t="shared" si="8"/>
        <v>-106815872.08</v>
      </c>
      <c r="F131" s="63">
        <f t="shared" si="9"/>
        <v>22.680275309683</v>
      </c>
    </row>
    <row r="132" spans="1:6" ht="25.5">
      <c r="A132" s="53" t="s">
        <v>160</v>
      </c>
      <c r="B132" s="64" t="s">
        <v>161</v>
      </c>
      <c r="C132" s="55"/>
      <c r="D132" s="55"/>
      <c r="E132" s="55"/>
      <c r="F132" s="68"/>
    </row>
    <row r="133" spans="1:6" ht="33.75" customHeight="1">
      <c r="A133" s="56" t="s">
        <v>162</v>
      </c>
      <c r="B133" s="43" t="s">
        <v>147</v>
      </c>
      <c r="C133" s="69">
        <v>10457422</v>
      </c>
      <c r="D133" s="57">
        <v>2804561.57</v>
      </c>
      <c r="E133" s="57">
        <f aca="true" t="shared" si="10" ref="E133:E167">D133-C133</f>
        <v>-7652860.43</v>
      </c>
      <c r="F133" s="58">
        <f aca="true" t="shared" si="11" ref="F133:F167">SUM(D133/C133*100)</f>
        <v>26.81886195278339</v>
      </c>
    </row>
    <row r="134" spans="1:6" ht="33.75" customHeight="1">
      <c r="A134" s="56" t="s">
        <v>163</v>
      </c>
      <c r="B134" s="43" t="s">
        <v>164</v>
      </c>
      <c r="C134" s="69">
        <v>1216800</v>
      </c>
      <c r="D134" s="57">
        <v>1002392.03</v>
      </c>
      <c r="E134" s="57">
        <f t="shared" si="10"/>
        <v>-214407.96999999997</v>
      </c>
      <c r="F134" s="58">
        <f t="shared" si="11"/>
        <v>82.37935815253124</v>
      </c>
    </row>
    <row r="135" spans="1:6" ht="33.75" customHeight="1">
      <c r="A135" s="56" t="s">
        <v>165</v>
      </c>
      <c r="B135" s="43" t="s">
        <v>166</v>
      </c>
      <c r="C135" s="69">
        <v>2000000</v>
      </c>
      <c r="D135" s="57">
        <v>579869.85</v>
      </c>
      <c r="E135" s="57">
        <f t="shared" si="10"/>
        <v>-1420130.15</v>
      </c>
      <c r="F135" s="58">
        <f t="shared" si="11"/>
        <v>28.993492500000002</v>
      </c>
    </row>
    <row r="136" spans="1:6" ht="42" customHeight="1">
      <c r="A136" s="56" t="s">
        <v>167</v>
      </c>
      <c r="B136" s="43" t="s">
        <v>168</v>
      </c>
      <c r="C136" s="69">
        <v>50300</v>
      </c>
      <c r="D136" s="57">
        <v>17792.63</v>
      </c>
      <c r="E136" s="57">
        <f t="shared" si="10"/>
        <v>-32507.37</v>
      </c>
      <c r="F136" s="58">
        <f t="shared" si="11"/>
        <v>35.373021868787276</v>
      </c>
    </row>
    <row r="137" spans="1:6" ht="40.5" customHeight="1">
      <c r="A137" s="56" t="s">
        <v>169</v>
      </c>
      <c r="B137" s="43" t="s">
        <v>170</v>
      </c>
      <c r="C137" s="69">
        <v>168100</v>
      </c>
      <c r="D137" s="57"/>
      <c r="E137" s="57">
        <f t="shared" si="10"/>
        <v>-168100</v>
      </c>
      <c r="F137" s="58">
        <f t="shared" si="11"/>
        <v>0</v>
      </c>
    </row>
    <row r="138" spans="1:6" ht="27" customHeight="1">
      <c r="A138" s="56" t="s">
        <v>171</v>
      </c>
      <c r="B138" s="43" t="s">
        <v>172</v>
      </c>
      <c r="C138" s="69">
        <v>35280</v>
      </c>
      <c r="D138" s="57">
        <v>1333.06</v>
      </c>
      <c r="E138" s="57">
        <f t="shared" si="10"/>
        <v>-33946.94</v>
      </c>
      <c r="F138" s="58">
        <f t="shared" si="11"/>
        <v>3.7785147392290246</v>
      </c>
    </row>
    <row r="139" spans="1:6" ht="30" customHeight="1">
      <c r="A139" s="56" t="s">
        <v>173</v>
      </c>
      <c r="B139" s="43" t="s">
        <v>174</v>
      </c>
      <c r="C139" s="69">
        <v>95232</v>
      </c>
      <c r="D139" s="57">
        <v>19243.12</v>
      </c>
      <c r="E139" s="57">
        <f t="shared" si="10"/>
        <v>-75988.88</v>
      </c>
      <c r="F139" s="58">
        <f t="shared" si="11"/>
        <v>20.206569220430108</v>
      </c>
    </row>
    <row r="140" spans="1:6" ht="30" customHeight="1">
      <c r="A140" s="56" t="s">
        <v>175</v>
      </c>
      <c r="B140" s="43" t="s">
        <v>176</v>
      </c>
      <c r="C140" s="69">
        <v>396000</v>
      </c>
      <c r="D140" s="57">
        <v>77184</v>
      </c>
      <c r="E140" s="57">
        <f t="shared" si="10"/>
        <v>-318816</v>
      </c>
      <c r="F140" s="58">
        <f t="shared" si="11"/>
        <v>19.490909090909092</v>
      </c>
    </row>
    <row r="141" spans="1:6" ht="16.5" customHeight="1">
      <c r="A141" s="56" t="s">
        <v>177</v>
      </c>
      <c r="B141" s="43" t="s">
        <v>178</v>
      </c>
      <c r="C141" s="69">
        <v>350000</v>
      </c>
      <c r="D141" s="57">
        <v>74676.98</v>
      </c>
      <c r="E141" s="57">
        <f t="shared" si="10"/>
        <v>-275323.02</v>
      </c>
      <c r="F141" s="58">
        <f t="shared" si="11"/>
        <v>21.33628</v>
      </c>
    </row>
    <row r="142" spans="1:6" ht="16.5" customHeight="1">
      <c r="A142" s="56" t="s">
        <v>179</v>
      </c>
      <c r="B142" s="43" t="s">
        <v>180</v>
      </c>
      <c r="C142" s="69">
        <v>100000</v>
      </c>
      <c r="D142" s="57">
        <v>10320</v>
      </c>
      <c r="E142" s="57">
        <f t="shared" si="10"/>
        <v>-89680</v>
      </c>
      <c r="F142" s="58">
        <f t="shared" si="11"/>
        <v>10.32</v>
      </c>
    </row>
    <row r="143" spans="1:6" ht="16.5" customHeight="1">
      <c r="A143" s="56" t="s">
        <v>181</v>
      </c>
      <c r="B143" s="43" t="s">
        <v>182</v>
      </c>
      <c r="C143" s="69">
        <v>19873800</v>
      </c>
      <c r="D143" s="57">
        <v>3825567.92</v>
      </c>
      <c r="E143" s="57">
        <f t="shared" si="10"/>
        <v>-16048232.08</v>
      </c>
      <c r="F143" s="58">
        <f t="shared" si="11"/>
        <v>19.249302700037234</v>
      </c>
    </row>
    <row r="144" spans="1:6" ht="27" customHeight="1">
      <c r="A144" s="56" t="s">
        <v>183</v>
      </c>
      <c r="B144" s="43" t="s">
        <v>184</v>
      </c>
      <c r="C144" s="69">
        <v>2400000</v>
      </c>
      <c r="D144" s="57">
        <v>525224.99</v>
      </c>
      <c r="E144" s="57">
        <f t="shared" si="10"/>
        <v>-1874775.01</v>
      </c>
      <c r="F144" s="58">
        <f t="shared" si="11"/>
        <v>21.884374583333333</v>
      </c>
    </row>
    <row r="145" spans="1:6" ht="18.75" customHeight="1">
      <c r="A145" s="56" t="s">
        <v>185</v>
      </c>
      <c r="B145" s="43" t="s">
        <v>186</v>
      </c>
      <c r="C145" s="69">
        <v>4300000</v>
      </c>
      <c r="D145" s="57">
        <v>993853.38</v>
      </c>
      <c r="E145" s="57">
        <f t="shared" si="10"/>
        <v>-3306146.62</v>
      </c>
      <c r="F145" s="58">
        <f t="shared" si="11"/>
        <v>23.11286930232558</v>
      </c>
    </row>
    <row r="146" spans="1:6" ht="15.75" customHeight="1">
      <c r="A146" s="56" t="s">
        <v>187</v>
      </c>
      <c r="B146" s="43" t="s">
        <v>188</v>
      </c>
      <c r="C146" s="69">
        <v>400000</v>
      </c>
      <c r="D146" s="57">
        <v>54096.57</v>
      </c>
      <c r="E146" s="57">
        <f t="shared" si="10"/>
        <v>-345903.43</v>
      </c>
      <c r="F146" s="58">
        <f t="shared" si="11"/>
        <v>13.5241425</v>
      </c>
    </row>
    <row r="147" spans="1:6" ht="25.5" customHeight="1">
      <c r="A147" s="56" t="s">
        <v>189</v>
      </c>
      <c r="B147" s="43" t="s">
        <v>190</v>
      </c>
      <c r="C147" s="69">
        <v>8850000</v>
      </c>
      <c r="D147" s="57">
        <v>1599259</v>
      </c>
      <c r="E147" s="57">
        <f t="shared" si="10"/>
        <v>-7250741</v>
      </c>
      <c r="F147" s="58">
        <f t="shared" si="11"/>
        <v>18.07072316384181</v>
      </c>
    </row>
    <row r="148" spans="1:6" ht="25.5" customHeight="1">
      <c r="A148" s="56" t="s">
        <v>283</v>
      </c>
      <c r="B148" s="43" t="s">
        <v>284</v>
      </c>
      <c r="C148" s="69">
        <v>102000</v>
      </c>
      <c r="D148" s="57"/>
      <c r="E148" s="57">
        <f t="shared" si="10"/>
        <v>-102000</v>
      </c>
      <c r="F148" s="58">
        <f t="shared" si="11"/>
        <v>0</v>
      </c>
    </row>
    <row r="149" spans="1:6" ht="27" customHeight="1">
      <c r="A149" s="56" t="s">
        <v>191</v>
      </c>
      <c r="B149" s="43" t="s">
        <v>192</v>
      </c>
      <c r="C149" s="69">
        <v>108605</v>
      </c>
      <c r="D149" s="57">
        <v>27152</v>
      </c>
      <c r="E149" s="57">
        <f t="shared" si="10"/>
        <v>-81453</v>
      </c>
      <c r="F149" s="58">
        <f t="shared" si="11"/>
        <v>25.000690575940332</v>
      </c>
    </row>
    <row r="150" spans="1:6" ht="25.5">
      <c r="A150" s="56" t="s">
        <v>193</v>
      </c>
      <c r="B150" s="43" t="s">
        <v>194</v>
      </c>
      <c r="C150" s="69">
        <v>9500000</v>
      </c>
      <c r="D150" s="57">
        <v>2058305.81</v>
      </c>
      <c r="E150" s="57">
        <f t="shared" si="10"/>
        <v>-7441694.1899999995</v>
      </c>
      <c r="F150" s="58">
        <f t="shared" si="11"/>
        <v>21.66637694736842</v>
      </c>
    </row>
    <row r="151" spans="1:6" ht="38.25">
      <c r="A151" s="56" t="s">
        <v>195</v>
      </c>
      <c r="B151" s="43" t="s">
        <v>196</v>
      </c>
      <c r="C151" s="69">
        <v>1300000</v>
      </c>
      <c r="D151" s="57">
        <v>323875.35</v>
      </c>
      <c r="E151" s="57">
        <f t="shared" si="10"/>
        <v>-976124.65</v>
      </c>
      <c r="F151" s="58">
        <f t="shared" si="11"/>
        <v>24.91348846153846</v>
      </c>
    </row>
    <row r="152" spans="1:6" ht="29.25" customHeight="1">
      <c r="A152" s="56" t="s">
        <v>197</v>
      </c>
      <c r="B152" s="43" t="s">
        <v>198</v>
      </c>
      <c r="C152" s="69">
        <v>2000000</v>
      </c>
      <c r="D152" s="57">
        <v>427394.57</v>
      </c>
      <c r="E152" s="57">
        <f t="shared" si="10"/>
        <v>-1572605.43</v>
      </c>
      <c r="F152" s="58">
        <f t="shared" si="11"/>
        <v>21.3697285</v>
      </c>
    </row>
    <row r="153" spans="1:6" ht="42" customHeight="1">
      <c r="A153" s="56">
        <v>813084</v>
      </c>
      <c r="B153" s="43" t="s">
        <v>274</v>
      </c>
      <c r="C153" s="69">
        <v>220000</v>
      </c>
      <c r="D153" s="57">
        <v>44261.37</v>
      </c>
      <c r="E153" s="57">
        <f t="shared" si="10"/>
        <v>-175738.63</v>
      </c>
      <c r="F153" s="58">
        <f t="shared" si="11"/>
        <v>20.118804545454548</v>
      </c>
    </row>
    <row r="154" spans="1:6" ht="51">
      <c r="A154" s="56" t="s">
        <v>199</v>
      </c>
      <c r="B154" s="43" t="s">
        <v>200</v>
      </c>
      <c r="C154" s="69">
        <v>8000</v>
      </c>
      <c r="D154" s="57">
        <v>1985.98</v>
      </c>
      <c r="E154" s="57">
        <f t="shared" si="10"/>
        <v>-6014.02</v>
      </c>
      <c r="F154" s="58">
        <f t="shared" si="11"/>
        <v>24.82475</v>
      </c>
    </row>
    <row r="155" spans="1:6" ht="68.25" customHeight="1">
      <c r="A155" s="115" t="s">
        <v>275</v>
      </c>
      <c r="B155" s="43" t="s">
        <v>276</v>
      </c>
      <c r="C155" s="69">
        <v>102000</v>
      </c>
      <c r="D155" s="57">
        <v>5984.55</v>
      </c>
      <c r="E155" s="57">
        <f t="shared" si="10"/>
        <v>-96015.45</v>
      </c>
      <c r="F155" s="58">
        <f t="shared" si="11"/>
        <v>5.867205882352941</v>
      </c>
    </row>
    <row r="156" spans="1:6" ht="25.5">
      <c r="A156" s="56" t="s">
        <v>201</v>
      </c>
      <c r="B156" s="43" t="s">
        <v>202</v>
      </c>
      <c r="C156" s="69">
        <v>8460</v>
      </c>
      <c r="D156" s="57">
        <v>1410</v>
      </c>
      <c r="E156" s="57">
        <f t="shared" si="10"/>
        <v>-7050</v>
      </c>
      <c r="F156" s="58">
        <f t="shared" si="11"/>
        <v>16.666666666666664</v>
      </c>
    </row>
    <row r="157" spans="1:6" ht="51">
      <c r="A157" s="56" t="s">
        <v>203</v>
      </c>
      <c r="B157" s="43" t="s">
        <v>204</v>
      </c>
      <c r="C157" s="69">
        <v>2986539</v>
      </c>
      <c r="D157" s="57">
        <v>905216.07</v>
      </c>
      <c r="E157" s="57">
        <f t="shared" si="10"/>
        <v>-2081322.9300000002</v>
      </c>
      <c r="F157" s="58">
        <f t="shared" si="11"/>
        <v>30.309869383925676</v>
      </c>
    </row>
    <row r="158" spans="1:6" ht="28.5" customHeight="1">
      <c r="A158" s="56" t="s">
        <v>205</v>
      </c>
      <c r="B158" s="43" t="s">
        <v>206</v>
      </c>
      <c r="C158" s="69">
        <v>2587303</v>
      </c>
      <c r="D158" s="57">
        <v>568252.41</v>
      </c>
      <c r="E158" s="57">
        <f t="shared" si="10"/>
        <v>-2019050.5899999999</v>
      </c>
      <c r="F158" s="58">
        <f t="shared" si="11"/>
        <v>21.96311796492332</v>
      </c>
    </row>
    <row r="159" spans="1:6" ht="17.25" customHeight="1">
      <c r="A159" s="56" t="s">
        <v>285</v>
      </c>
      <c r="B159" s="43" t="s">
        <v>318</v>
      </c>
      <c r="C159" s="69">
        <v>2700</v>
      </c>
      <c r="D159" s="57"/>
      <c r="E159" s="57">
        <f t="shared" si="10"/>
        <v>-2700</v>
      </c>
      <c r="F159" s="58">
        <f t="shared" si="11"/>
        <v>0</v>
      </c>
    </row>
    <row r="160" spans="1:6" ht="54.75" customHeight="1">
      <c r="A160" s="56" t="s">
        <v>207</v>
      </c>
      <c r="B160" s="43" t="s">
        <v>120</v>
      </c>
      <c r="C160" s="69">
        <v>179000</v>
      </c>
      <c r="D160" s="57"/>
      <c r="E160" s="57">
        <f t="shared" si="10"/>
        <v>-179000</v>
      </c>
      <c r="F160" s="58">
        <f t="shared" si="11"/>
        <v>0</v>
      </c>
    </row>
    <row r="161" spans="1:6" ht="63.75">
      <c r="A161" s="56" t="s">
        <v>208</v>
      </c>
      <c r="B161" s="43" t="s">
        <v>209</v>
      </c>
      <c r="C161" s="69">
        <v>214920</v>
      </c>
      <c r="D161" s="57">
        <v>41180.63</v>
      </c>
      <c r="E161" s="57">
        <f t="shared" si="10"/>
        <v>-173739.37</v>
      </c>
      <c r="F161" s="58">
        <f t="shared" si="11"/>
        <v>19.160911036664803</v>
      </c>
    </row>
    <row r="162" spans="1:6" ht="41.25" customHeight="1">
      <c r="A162" s="56" t="s">
        <v>210</v>
      </c>
      <c r="B162" s="43" t="s">
        <v>211</v>
      </c>
      <c r="C162" s="69">
        <v>23234</v>
      </c>
      <c r="D162" s="57">
        <v>10561.04</v>
      </c>
      <c r="E162" s="57">
        <f t="shared" si="10"/>
        <v>-12672.96</v>
      </c>
      <c r="F162" s="58">
        <f t="shared" si="11"/>
        <v>45.455108892140835</v>
      </c>
    </row>
    <row r="163" spans="1:6" ht="54.75" customHeight="1">
      <c r="A163" s="56" t="s">
        <v>212</v>
      </c>
      <c r="B163" s="43" t="s">
        <v>213</v>
      </c>
      <c r="C163" s="69">
        <v>305200</v>
      </c>
      <c r="D163" s="57">
        <v>55913.65</v>
      </c>
      <c r="E163" s="57">
        <f t="shared" si="10"/>
        <v>-249286.35</v>
      </c>
      <c r="F163" s="58">
        <f t="shared" si="11"/>
        <v>18.320330930537352</v>
      </c>
    </row>
    <row r="164" spans="1:6" ht="40.5" customHeight="1">
      <c r="A164" s="56" t="s">
        <v>214</v>
      </c>
      <c r="B164" s="43" t="s">
        <v>215</v>
      </c>
      <c r="C164" s="69">
        <v>98377</v>
      </c>
      <c r="D164" s="57">
        <v>33623.65</v>
      </c>
      <c r="E164" s="57">
        <f t="shared" si="10"/>
        <v>-64753.35</v>
      </c>
      <c r="F164" s="58">
        <f t="shared" si="11"/>
        <v>34.17836486170548</v>
      </c>
    </row>
    <row r="165" spans="1:6" ht="66" customHeight="1">
      <c r="A165" s="56" t="s">
        <v>216</v>
      </c>
      <c r="B165" s="43" t="s">
        <v>159</v>
      </c>
      <c r="C165" s="69">
        <v>507600</v>
      </c>
      <c r="D165" s="57">
        <v>93434.7</v>
      </c>
      <c r="E165" s="57">
        <f t="shared" si="10"/>
        <v>-414165.3</v>
      </c>
      <c r="F165" s="58">
        <f t="shared" si="11"/>
        <v>18.407151300236407</v>
      </c>
    </row>
    <row r="166" spans="1:6" ht="27" customHeight="1">
      <c r="A166" s="56" t="s">
        <v>217</v>
      </c>
      <c r="B166" s="43" t="s">
        <v>122</v>
      </c>
      <c r="C166" s="69">
        <v>2205335</v>
      </c>
      <c r="D166" s="57">
        <v>378861.09</v>
      </c>
      <c r="E166" s="57">
        <f t="shared" si="10"/>
        <v>-1826473.91</v>
      </c>
      <c r="F166" s="58">
        <f t="shared" si="11"/>
        <v>17.17929883668468</v>
      </c>
    </row>
    <row r="167" spans="1:6" ht="23.25" customHeight="1">
      <c r="A167" s="70"/>
      <c r="B167" s="60" t="s">
        <v>143</v>
      </c>
      <c r="C167" s="61">
        <f>SUM(C133:C166)</f>
        <v>73152207</v>
      </c>
      <c r="D167" s="62">
        <f>SUM(D133:D166)</f>
        <v>16562787.970000003</v>
      </c>
      <c r="E167" s="62">
        <f t="shared" si="10"/>
        <v>-56589419.03</v>
      </c>
      <c r="F167" s="63">
        <f t="shared" si="11"/>
        <v>22.641542407599545</v>
      </c>
    </row>
    <row r="168" spans="1:6" ht="30.75" customHeight="1">
      <c r="A168" s="71">
        <v>10</v>
      </c>
      <c r="B168" s="64" t="s">
        <v>218</v>
      </c>
      <c r="C168" s="72"/>
      <c r="D168" s="72"/>
      <c r="E168" s="72"/>
      <c r="F168" s="73"/>
    </row>
    <row r="169" spans="1:6" ht="33" customHeight="1">
      <c r="A169" s="56" t="s">
        <v>219</v>
      </c>
      <c r="B169" s="43" t="s">
        <v>147</v>
      </c>
      <c r="C169" s="57">
        <v>844731</v>
      </c>
      <c r="D169" s="57">
        <v>256824.96</v>
      </c>
      <c r="E169" s="57">
        <f aca="true" t="shared" si="12" ref="E169:E175">D169-C169</f>
        <v>-587906.04</v>
      </c>
      <c r="F169" s="58">
        <f aca="true" t="shared" si="13" ref="F169:F176">SUM(D169/C169*100)</f>
        <v>30.403165031234796</v>
      </c>
    </row>
    <row r="170" spans="1:6" ht="38.25">
      <c r="A170" s="56" t="s">
        <v>220</v>
      </c>
      <c r="B170" s="43" t="s">
        <v>221</v>
      </c>
      <c r="C170" s="57">
        <v>8236293</v>
      </c>
      <c r="D170" s="57">
        <v>1963603.86</v>
      </c>
      <c r="E170" s="57">
        <f t="shared" si="12"/>
        <v>-6272689.14</v>
      </c>
      <c r="F170" s="58">
        <f t="shared" si="13"/>
        <v>23.840869429972926</v>
      </c>
    </row>
    <row r="171" spans="1:6" ht="51">
      <c r="A171" s="56" t="s">
        <v>222</v>
      </c>
      <c r="B171" s="43" t="s">
        <v>120</v>
      </c>
      <c r="C171" s="57">
        <v>70200</v>
      </c>
      <c r="D171" s="57"/>
      <c r="E171" s="57">
        <f t="shared" si="12"/>
        <v>-70200</v>
      </c>
      <c r="F171" s="58">
        <f t="shared" si="13"/>
        <v>0</v>
      </c>
    </row>
    <row r="172" spans="1:6" ht="15.75" customHeight="1">
      <c r="A172" s="56" t="s">
        <v>223</v>
      </c>
      <c r="B172" s="43" t="s">
        <v>224</v>
      </c>
      <c r="C172" s="57">
        <v>2229116</v>
      </c>
      <c r="D172" s="57">
        <v>524903.72</v>
      </c>
      <c r="E172" s="57">
        <f t="shared" si="12"/>
        <v>-1704212.28</v>
      </c>
      <c r="F172" s="58">
        <f t="shared" si="13"/>
        <v>23.547617979503983</v>
      </c>
    </row>
    <row r="173" spans="1:6" ht="15.75" customHeight="1">
      <c r="A173" s="56" t="s">
        <v>225</v>
      </c>
      <c r="B173" s="43" t="s">
        <v>226</v>
      </c>
      <c r="C173" s="57">
        <v>1924525</v>
      </c>
      <c r="D173" s="57">
        <v>402828.76</v>
      </c>
      <c r="E173" s="57">
        <f t="shared" si="12"/>
        <v>-1521696.24</v>
      </c>
      <c r="F173" s="58">
        <f t="shared" si="13"/>
        <v>20.931334225328328</v>
      </c>
    </row>
    <row r="174" spans="1:6" ht="27" customHeight="1">
      <c r="A174" s="56" t="s">
        <v>227</v>
      </c>
      <c r="B174" s="43" t="s">
        <v>228</v>
      </c>
      <c r="C174" s="57">
        <v>5116533</v>
      </c>
      <c r="D174" s="57">
        <v>1177508.4</v>
      </c>
      <c r="E174" s="57">
        <f t="shared" si="12"/>
        <v>-3939024.6</v>
      </c>
      <c r="F174" s="58">
        <f t="shared" si="13"/>
        <v>23.013794692617047</v>
      </c>
    </row>
    <row r="175" spans="1:6" ht="27" customHeight="1">
      <c r="A175" s="56" t="s">
        <v>229</v>
      </c>
      <c r="B175" s="43" t="s">
        <v>230</v>
      </c>
      <c r="C175" s="57">
        <v>2557321</v>
      </c>
      <c r="D175" s="57">
        <v>591840.33</v>
      </c>
      <c r="E175" s="57">
        <f t="shared" si="12"/>
        <v>-1965480.67</v>
      </c>
      <c r="F175" s="58">
        <f t="shared" si="13"/>
        <v>23.14298165932239</v>
      </c>
    </row>
    <row r="176" spans="1:6" ht="27" customHeight="1">
      <c r="A176" s="70"/>
      <c r="B176" s="60" t="s">
        <v>143</v>
      </c>
      <c r="C176" s="62">
        <f>SUM(C169:C175)</f>
        <v>20978719</v>
      </c>
      <c r="D176" s="62">
        <f>SUM(D169:D175)</f>
        <v>4917510.029999999</v>
      </c>
      <c r="E176" s="62">
        <f>SUM(E169:E175)</f>
        <v>-16061208.969999999</v>
      </c>
      <c r="F176" s="63">
        <f t="shared" si="13"/>
        <v>23.440468552917835</v>
      </c>
    </row>
    <row r="177" spans="1:6" ht="30.75" customHeight="1">
      <c r="A177" s="71">
        <v>15</v>
      </c>
      <c r="B177" s="64" t="s">
        <v>231</v>
      </c>
      <c r="C177" s="65"/>
      <c r="D177" s="65"/>
      <c r="E177" s="65"/>
      <c r="F177" s="66"/>
    </row>
    <row r="178" spans="1:6" ht="51">
      <c r="A178" s="56" t="s">
        <v>232</v>
      </c>
      <c r="B178" s="43" t="s">
        <v>104</v>
      </c>
      <c r="C178" s="74">
        <v>8837</v>
      </c>
      <c r="D178" s="74">
        <v>0</v>
      </c>
      <c r="E178" s="57">
        <f aca="true" t="shared" si="14" ref="E178:E185">D178-C178</f>
        <v>-8837</v>
      </c>
      <c r="F178" s="58">
        <f aca="true" t="shared" si="15" ref="F178:F186">SUM(D178/C178*100)</f>
        <v>0</v>
      </c>
    </row>
    <row r="179" spans="1:6" ht="25.5">
      <c r="A179" s="56" t="s">
        <v>233</v>
      </c>
      <c r="B179" s="43" t="s">
        <v>147</v>
      </c>
      <c r="C179" s="74">
        <v>2162097</v>
      </c>
      <c r="D179" s="74">
        <v>543320.66</v>
      </c>
      <c r="E179" s="57">
        <f t="shared" si="14"/>
        <v>-1618776.3399999999</v>
      </c>
      <c r="F179" s="58">
        <f t="shared" si="15"/>
        <v>25.12933786041977</v>
      </c>
    </row>
    <row r="180" spans="1:6" ht="12.75">
      <c r="A180" s="56" t="s">
        <v>264</v>
      </c>
      <c r="B180" s="43" t="s">
        <v>149</v>
      </c>
      <c r="C180" s="74">
        <v>8837</v>
      </c>
      <c r="D180" s="74"/>
      <c r="E180" s="57">
        <f t="shared" si="14"/>
        <v>-8837</v>
      </c>
      <c r="F180" s="58">
        <f>SUM(D180/C180*100)</f>
        <v>0</v>
      </c>
    </row>
    <row r="181" spans="1:6" ht="17.25" customHeight="1">
      <c r="A181" s="56" t="s">
        <v>234</v>
      </c>
      <c r="B181" s="43" t="s">
        <v>108</v>
      </c>
      <c r="C181" s="74">
        <v>8837</v>
      </c>
      <c r="D181" s="74">
        <v>0</v>
      </c>
      <c r="E181" s="57">
        <f t="shared" si="14"/>
        <v>-8837</v>
      </c>
      <c r="F181" s="58">
        <f t="shared" si="15"/>
        <v>0</v>
      </c>
    </row>
    <row r="182" spans="1:6" ht="51">
      <c r="A182" s="56" t="s">
        <v>235</v>
      </c>
      <c r="B182" s="43" t="s">
        <v>120</v>
      </c>
      <c r="C182" s="74">
        <v>4300</v>
      </c>
      <c r="D182" s="74">
        <v>0</v>
      </c>
      <c r="E182" s="57">
        <f t="shared" si="14"/>
        <v>-4300</v>
      </c>
      <c r="F182" s="58">
        <f t="shared" si="15"/>
        <v>0</v>
      </c>
    </row>
    <row r="183" spans="1:6" ht="27" customHeight="1">
      <c r="A183" s="56" t="s">
        <v>236</v>
      </c>
      <c r="B183" s="43" t="s">
        <v>228</v>
      </c>
      <c r="C183" s="74">
        <v>8837</v>
      </c>
      <c r="D183" s="74">
        <v>0</v>
      </c>
      <c r="E183" s="57">
        <f t="shared" si="14"/>
        <v>-8837</v>
      </c>
      <c r="F183" s="58">
        <f t="shared" si="15"/>
        <v>0</v>
      </c>
    </row>
    <row r="184" spans="1:6" ht="27" customHeight="1">
      <c r="A184" s="56" t="s">
        <v>286</v>
      </c>
      <c r="B184" s="43" t="s">
        <v>287</v>
      </c>
      <c r="C184" s="74">
        <v>6423</v>
      </c>
      <c r="D184" s="74"/>
      <c r="E184" s="57">
        <f t="shared" si="14"/>
        <v>-6423</v>
      </c>
      <c r="F184" s="58">
        <f t="shared" si="15"/>
        <v>0</v>
      </c>
    </row>
    <row r="185" spans="1:6" ht="18.75" customHeight="1">
      <c r="A185" s="56" t="s">
        <v>237</v>
      </c>
      <c r="B185" s="43" t="s">
        <v>128</v>
      </c>
      <c r="C185" s="57">
        <v>173837</v>
      </c>
      <c r="D185" s="67">
        <v>54666</v>
      </c>
      <c r="E185" s="57">
        <f t="shared" si="14"/>
        <v>-119171</v>
      </c>
      <c r="F185" s="58">
        <f t="shared" si="15"/>
        <v>31.446700069605438</v>
      </c>
    </row>
    <row r="186" spans="1:6" ht="13.5">
      <c r="A186" s="70"/>
      <c r="B186" s="60" t="s">
        <v>143</v>
      </c>
      <c r="C186" s="62">
        <f>SUM(C178:C185)</f>
        <v>2382005</v>
      </c>
      <c r="D186" s="62">
        <f>SUM(D178:D185)</f>
        <v>597986.66</v>
      </c>
      <c r="E186" s="62">
        <f>SUM(E178:E185)</f>
        <v>-1784018.3399999999</v>
      </c>
      <c r="F186" s="58">
        <f t="shared" si="15"/>
        <v>25.104341090803757</v>
      </c>
    </row>
    <row r="187" spans="1:6" ht="17.25" customHeight="1">
      <c r="A187" s="71">
        <v>31</v>
      </c>
      <c r="B187" s="64" t="s">
        <v>238</v>
      </c>
      <c r="C187" s="65"/>
      <c r="D187" s="65"/>
      <c r="E187" s="65"/>
      <c r="F187" s="66"/>
    </row>
    <row r="188" spans="1:6" ht="27.75" customHeight="1">
      <c r="A188" s="56" t="s">
        <v>239</v>
      </c>
      <c r="B188" s="43" t="s">
        <v>147</v>
      </c>
      <c r="C188" s="57">
        <v>1750223</v>
      </c>
      <c r="D188" s="67">
        <v>470765.19</v>
      </c>
      <c r="E188" s="57">
        <f>D188-C188</f>
        <v>-1279457.81</v>
      </c>
      <c r="F188" s="58">
        <f>SUM(D188/C188*100)</f>
        <v>26.89744049758231</v>
      </c>
    </row>
    <row r="189" spans="1:6" ht="21.75" customHeight="1">
      <c r="A189" s="70"/>
      <c r="B189" s="60" t="s">
        <v>143</v>
      </c>
      <c r="C189" s="62">
        <f>SUM(C188:C188)</f>
        <v>1750223</v>
      </c>
      <c r="D189" s="75">
        <f>SUM(D188:D188)</f>
        <v>470765.19</v>
      </c>
      <c r="E189" s="62">
        <f>SUM(E188:E188)</f>
        <v>-1279457.81</v>
      </c>
      <c r="F189" s="63">
        <f>SUM(D189/C189*100)</f>
        <v>26.89744049758231</v>
      </c>
    </row>
    <row r="190" spans="1:6" ht="25.5">
      <c r="A190" s="71">
        <v>37</v>
      </c>
      <c r="B190" s="64" t="s">
        <v>240</v>
      </c>
      <c r="C190" s="65"/>
      <c r="D190" s="65"/>
      <c r="E190" s="65"/>
      <c r="F190" s="66"/>
    </row>
    <row r="191" spans="1:6" ht="36" customHeight="1">
      <c r="A191" s="56" t="s">
        <v>241</v>
      </c>
      <c r="B191" s="43" t="s">
        <v>147</v>
      </c>
      <c r="C191" s="57">
        <v>4500854</v>
      </c>
      <c r="D191" s="67">
        <v>1313100.58</v>
      </c>
      <c r="E191" s="57">
        <f>D191-C191</f>
        <v>-3187753.42</v>
      </c>
      <c r="F191" s="58">
        <f aca="true" t="shared" si="16" ref="F191:F197">SUM(D191/C191*100)</f>
        <v>29.174476221623717</v>
      </c>
    </row>
    <row r="192" spans="1:6" ht="55.5" customHeight="1">
      <c r="A192" s="56" t="s">
        <v>242</v>
      </c>
      <c r="B192" s="43" t="s">
        <v>120</v>
      </c>
      <c r="C192" s="57">
        <v>21500</v>
      </c>
      <c r="D192" s="67"/>
      <c r="E192" s="57">
        <f>D192-C192</f>
        <v>-21500</v>
      </c>
      <c r="F192" s="58">
        <f t="shared" si="16"/>
        <v>0</v>
      </c>
    </row>
    <row r="193" spans="1:6" ht="15" customHeight="1">
      <c r="A193" s="56" t="s">
        <v>288</v>
      </c>
      <c r="B193" s="43" t="s">
        <v>289</v>
      </c>
      <c r="C193" s="57">
        <v>141470</v>
      </c>
      <c r="D193" s="67"/>
      <c r="E193" s="57"/>
      <c r="F193" s="58">
        <f t="shared" si="16"/>
        <v>0</v>
      </c>
    </row>
    <row r="194" spans="1:6" ht="17.25" customHeight="1">
      <c r="A194" s="56" t="s">
        <v>243</v>
      </c>
      <c r="B194" s="43" t="s">
        <v>244</v>
      </c>
      <c r="C194" s="57">
        <v>5000000</v>
      </c>
      <c r="D194" s="67"/>
      <c r="E194" s="57">
        <f>D194-C194</f>
        <v>-5000000</v>
      </c>
      <c r="F194" s="58">
        <f t="shared" si="16"/>
        <v>0</v>
      </c>
    </row>
    <row r="195" spans="1:6" ht="24" customHeight="1">
      <c r="A195" s="56" t="s">
        <v>245</v>
      </c>
      <c r="B195" s="43" t="s">
        <v>246</v>
      </c>
      <c r="C195" s="57">
        <v>28889100</v>
      </c>
      <c r="D195" s="67">
        <v>7222200</v>
      </c>
      <c r="E195" s="57">
        <f>D195-C195</f>
        <v>-21666900</v>
      </c>
      <c r="F195" s="58">
        <f t="shared" si="16"/>
        <v>24.99974038651256</v>
      </c>
    </row>
    <row r="196" spans="1:6" ht="18" customHeight="1">
      <c r="A196" s="70"/>
      <c r="B196" s="60" t="s">
        <v>143</v>
      </c>
      <c r="C196" s="61">
        <f>SUM(C191:C195)</f>
        <v>38552924</v>
      </c>
      <c r="D196" s="75">
        <f>SUM(D191:D195)</f>
        <v>8535300.58</v>
      </c>
      <c r="E196" s="62">
        <f>SUM(E191:E195)</f>
        <v>-29876153.42</v>
      </c>
      <c r="F196" s="63">
        <f t="shared" si="16"/>
        <v>22.13917828904495</v>
      </c>
    </row>
    <row r="197" spans="1:6" ht="18" customHeight="1">
      <c r="A197" s="91" t="s">
        <v>247</v>
      </c>
      <c r="B197" s="92" t="s">
        <v>248</v>
      </c>
      <c r="C197" s="93">
        <f>C121+C131+C167+C176+C186+C189+C196</f>
        <v>389908765.2</v>
      </c>
      <c r="D197" s="93">
        <f>D121+D131+D167+D176+D186+D189+D196</f>
        <v>91788460.96</v>
      </c>
      <c r="E197" s="93">
        <f>D197-C197</f>
        <v>-298120304.24</v>
      </c>
      <c r="F197" s="94">
        <f t="shared" si="16"/>
        <v>23.541009885458198</v>
      </c>
    </row>
    <row r="198" spans="1:6" ht="3" customHeight="1">
      <c r="A198" s="25"/>
      <c r="B198" s="25"/>
      <c r="C198" s="77"/>
      <c r="D198" s="77"/>
      <c r="E198" s="77"/>
      <c r="F198" s="77"/>
    </row>
    <row r="199" spans="1:6" ht="21" customHeight="1">
      <c r="A199" s="78" t="s">
        <v>279</v>
      </c>
      <c r="B199" s="79"/>
      <c r="C199" s="80"/>
      <c r="D199" s="80"/>
      <c r="E199" s="81" t="s">
        <v>280</v>
      </c>
      <c r="F199" s="82"/>
    </row>
    <row r="200" spans="1:6" ht="27" customHeight="1">
      <c r="A200" s="90" t="s">
        <v>249</v>
      </c>
      <c r="B200" s="79"/>
      <c r="C200" s="77"/>
      <c r="D200" s="77"/>
      <c r="E200" s="77"/>
      <c r="F200" s="77"/>
    </row>
    <row r="201" spans="1:6" ht="18.75" customHeight="1">
      <c r="A201" s="25" t="s">
        <v>250</v>
      </c>
      <c r="B201" s="25"/>
      <c r="C201" s="77"/>
      <c r="D201" s="77"/>
      <c r="E201" s="77"/>
      <c r="F201" s="77"/>
    </row>
    <row r="202" spans="1:6" ht="15" customHeight="1">
      <c r="A202" s="25" t="s">
        <v>251</v>
      </c>
      <c r="B202" s="25"/>
      <c r="C202" s="77"/>
      <c r="D202" s="77"/>
      <c r="E202" s="77" t="s">
        <v>252</v>
      </c>
      <c r="F202" s="77"/>
    </row>
  </sheetData>
  <sheetProtection/>
  <mergeCells count="14">
    <mergeCell ref="C4:F4"/>
    <mergeCell ref="C1:D1"/>
    <mergeCell ref="D12:D13"/>
    <mergeCell ref="E12:E13"/>
    <mergeCell ref="F12:F13"/>
    <mergeCell ref="C9:E9"/>
    <mergeCell ref="C10:F11"/>
    <mergeCell ref="C12:C13"/>
    <mergeCell ref="A98:B98"/>
    <mergeCell ref="A9:B9"/>
    <mergeCell ref="B7:F7"/>
    <mergeCell ref="B8:F8"/>
    <mergeCell ref="A10:A13"/>
    <mergeCell ref="B10:B13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SheetLayoutView="100" zoomScalePageLayoutView="0" workbookViewId="0" topLeftCell="A1">
      <selection activeCell="F11" sqref="F11:F12"/>
    </sheetView>
  </sheetViews>
  <sheetFormatPr defaultColWidth="9.125" defaultRowHeight="12.75"/>
  <cols>
    <col min="1" max="1" width="9.375" style="37" customWidth="1"/>
    <col min="2" max="2" width="50.25390625" style="37" customWidth="1"/>
    <col min="3" max="4" width="12.125" style="37" customWidth="1"/>
    <col min="5" max="5" width="12.875" style="37" customWidth="1"/>
    <col min="6" max="6" width="10.25390625" style="37" customWidth="1"/>
    <col min="7" max="7" width="10.75390625" style="37" bestFit="1" customWidth="1"/>
    <col min="8" max="16384" width="9.125" style="37" customWidth="1"/>
  </cols>
  <sheetData>
    <row r="1" spans="1:6" ht="16.5">
      <c r="A1" s="42"/>
      <c r="B1" s="42"/>
      <c r="C1" s="151" t="s">
        <v>319</v>
      </c>
      <c r="D1" s="151"/>
      <c r="E1" s="84"/>
      <c r="F1" s="84"/>
    </row>
    <row r="2" spans="1:6" ht="16.5">
      <c r="A2" s="42"/>
      <c r="B2" s="42"/>
      <c r="C2" s="116" t="s">
        <v>277</v>
      </c>
      <c r="D2" s="116"/>
      <c r="E2" s="116"/>
      <c r="F2" s="116"/>
    </row>
    <row r="3" spans="1:6" ht="16.5">
      <c r="A3" s="42"/>
      <c r="B3" s="42"/>
      <c r="C3" s="116" t="s">
        <v>322</v>
      </c>
      <c r="D3" s="116"/>
      <c r="E3" s="116"/>
      <c r="F3" s="116"/>
    </row>
    <row r="4" spans="1:6" ht="16.5">
      <c r="A4" s="42"/>
      <c r="B4" s="42"/>
      <c r="C4" s="151" t="s">
        <v>278</v>
      </c>
      <c r="D4" s="151"/>
      <c r="E4" s="151"/>
      <c r="F4" s="151"/>
    </row>
    <row r="5" spans="1:6" ht="16.5">
      <c r="A5" s="42"/>
      <c r="B5" s="42"/>
      <c r="C5" s="116" t="s">
        <v>320</v>
      </c>
      <c r="D5" s="116"/>
      <c r="E5" s="116"/>
      <c r="F5" s="116"/>
    </row>
    <row r="6" spans="1:6" ht="16.5">
      <c r="A6" s="146" t="s">
        <v>41</v>
      </c>
      <c r="B6" s="146"/>
      <c r="C6" s="146"/>
      <c r="D6" s="146"/>
      <c r="E6" s="146"/>
      <c r="F6" s="146"/>
    </row>
    <row r="7" spans="1:6" ht="16.5">
      <c r="A7" s="146" t="s">
        <v>270</v>
      </c>
      <c r="B7" s="146"/>
      <c r="C7" s="146"/>
      <c r="D7" s="146"/>
      <c r="E7" s="146"/>
      <c r="F7" s="146"/>
    </row>
    <row r="8" spans="1:6" ht="21.75" customHeight="1">
      <c r="A8" s="160" t="s">
        <v>83</v>
      </c>
      <c r="B8" s="160"/>
      <c r="C8" s="161"/>
      <c r="D8" s="161"/>
      <c r="E8" s="161"/>
      <c r="F8" s="114" t="s">
        <v>42</v>
      </c>
    </row>
    <row r="9" spans="1:5" ht="3" customHeight="1" hidden="1">
      <c r="A9" s="25"/>
      <c r="B9" s="5"/>
      <c r="C9" s="25"/>
      <c r="D9" s="25"/>
      <c r="E9" s="25"/>
    </row>
    <row r="10" spans="1:6" ht="12.75">
      <c r="A10" s="153" t="s">
        <v>33</v>
      </c>
      <c r="B10" s="153" t="s">
        <v>34</v>
      </c>
      <c r="C10" s="156" t="s">
        <v>35</v>
      </c>
      <c r="D10" s="157"/>
      <c r="E10" s="157"/>
      <c r="F10" s="158"/>
    </row>
    <row r="11" spans="1:6" ht="12.75">
      <c r="A11" s="154"/>
      <c r="B11" s="154"/>
      <c r="C11" s="156" t="s">
        <v>36</v>
      </c>
      <c r="D11" s="156" t="s">
        <v>37</v>
      </c>
      <c r="E11" s="156" t="s">
        <v>38</v>
      </c>
      <c r="F11" s="153" t="s">
        <v>39</v>
      </c>
    </row>
    <row r="12" spans="1:6" ht="49.5" customHeight="1">
      <c r="A12" s="155"/>
      <c r="B12" s="155"/>
      <c r="C12" s="159"/>
      <c r="D12" s="159"/>
      <c r="E12" s="159"/>
      <c r="F12" s="163"/>
    </row>
    <row r="13" spans="1:6" ht="16.5" customHeight="1">
      <c r="A13" s="6">
        <v>10000000</v>
      </c>
      <c r="B13" s="7" t="s">
        <v>0</v>
      </c>
      <c r="C13" s="26">
        <f>C14</f>
        <v>121800</v>
      </c>
      <c r="D13" s="26">
        <f>D14</f>
        <v>32123.59</v>
      </c>
      <c r="E13" s="19">
        <f aca="true" t="shared" si="0" ref="E13:E25">+D13-C13</f>
        <v>-89676.41</v>
      </c>
      <c r="F13" s="21">
        <f aca="true" t="shared" si="1" ref="F13:F18">+D13/C13*100</f>
        <v>26.37404761904762</v>
      </c>
    </row>
    <row r="14" spans="1:6" ht="15" customHeight="1">
      <c r="A14" s="8">
        <v>19000000</v>
      </c>
      <c r="B14" s="9" t="s">
        <v>59</v>
      </c>
      <c r="C14" s="27">
        <f>C15</f>
        <v>121800</v>
      </c>
      <c r="D14" s="27">
        <f>D15</f>
        <v>32123.59</v>
      </c>
      <c r="E14" s="19">
        <f t="shared" si="0"/>
        <v>-89676.41</v>
      </c>
      <c r="F14" s="21">
        <f t="shared" si="1"/>
        <v>26.37404761904762</v>
      </c>
    </row>
    <row r="15" spans="1:6" ht="15" customHeight="1">
      <c r="A15" s="8">
        <v>19010000</v>
      </c>
      <c r="B15" s="9" t="s">
        <v>21</v>
      </c>
      <c r="C15" s="27">
        <f>SUM(C16:C17)</f>
        <v>121800</v>
      </c>
      <c r="D15" s="27">
        <f>SUM(D16:D17)</f>
        <v>32123.59</v>
      </c>
      <c r="E15" s="19">
        <f t="shared" si="0"/>
        <v>-89676.41</v>
      </c>
      <c r="F15" s="21">
        <f t="shared" si="1"/>
        <v>26.37404761904762</v>
      </c>
    </row>
    <row r="16" spans="1:6" ht="51">
      <c r="A16" s="129">
        <v>19010100</v>
      </c>
      <c r="B16" s="125" t="s">
        <v>314</v>
      </c>
      <c r="C16" s="28">
        <v>4700</v>
      </c>
      <c r="D16" s="28">
        <v>1165.71</v>
      </c>
      <c r="E16" s="20">
        <f t="shared" si="0"/>
        <v>-3534.29</v>
      </c>
      <c r="F16" s="22">
        <f t="shared" si="1"/>
        <v>24.802340425531916</v>
      </c>
    </row>
    <row r="17" spans="1:6" ht="38.25">
      <c r="A17" s="129">
        <v>19010300</v>
      </c>
      <c r="B17" s="125" t="s">
        <v>43</v>
      </c>
      <c r="C17" s="28">
        <v>117100</v>
      </c>
      <c r="D17" s="28">
        <v>30957.88</v>
      </c>
      <c r="E17" s="20">
        <f t="shared" si="0"/>
        <v>-86142.12</v>
      </c>
      <c r="F17" s="22">
        <f t="shared" si="1"/>
        <v>26.437130657557645</v>
      </c>
    </row>
    <row r="18" spans="1:6" ht="15.75" customHeight="1">
      <c r="A18" s="6">
        <v>20000000</v>
      </c>
      <c r="B18" s="7" t="s">
        <v>22</v>
      </c>
      <c r="C18" s="26">
        <f>C19+C23</f>
        <v>4734300</v>
      </c>
      <c r="D18" s="26">
        <f>D19+D23</f>
        <v>1963906.0499999998</v>
      </c>
      <c r="E18" s="19">
        <f t="shared" si="0"/>
        <v>-2770393.95</v>
      </c>
      <c r="F18" s="21">
        <f t="shared" si="1"/>
        <v>41.48250110892845</v>
      </c>
    </row>
    <row r="19" spans="1:6" ht="16.5" customHeight="1">
      <c r="A19" s="6">
        <v>24000000</v>
      </c>
      <c r="B19" s="7" t="s">
        <v>66</v>
      </c>
      <c r="C19" s="27">
        <f>C20+C22</f>
        <v>0</v>
      </c>
      <c r="D19" s="27">
        <f>D20+D22</f>
        <v>3241.34</v>
      </c>
      <c r="E19" s="19">
        <f t="shared" si="0"/>
        <v>3241.34</v>
      </c>
      <c r="F19" s="21">
        <v>0</v>
      </c>
    </row>
    <row r="20" spans="1:6" ht="15.75" customHeight="1">
      <c r="A20" s="6">
        <v>24060000</v>
      </c>
      <c r="B20" s="7" t="s">
        <v>60</v>
      </c>
      <c r="C20" s="31">
        <f>C21</f>
        <v>0</v>
      </c>
      <c r="D20" s="31">
        <f>D21</f>
        <v>950.92</v>
      </c>
      <c r="E20" s="19">
        <f t="shared" si="0"/>
        <v>950.92</v>
      </c>
      <c r="F20" s="21">
        <v>0</v>
      </c>
    </row>
    <row r="21" spans="1:6" ht="38.25">
      <c r="A21" s="130">
        <v>24062100</v>
      </c>
      <c r="B21" s="125" t="s">
        <v>315</v>
      </c>
      <c r="C21" s="30">
        <v>0</v>
      </c>
      <c r="D21" s="30">
        <v>950.92</v>
      </c>
      <c r="E21" s="20">
        <f t="shared" si="0"/>
        <v>950.92</v>
      </c>
      <c r="F21" s="22">
        <v>0</v>
      </c>
    </row>
    <row r="22" spans="1:6" ht="25.5">
      <c r="A22" s="6">
        <v>24170000</v>
      </c>
      <c r="B22" s="34" t="s">
        <v>78</v>
      </c>
      <c r="C22" s="31">
        <v>0</v>
      </c>
      <c r="D22" s="31">
        <v>2290.42</v>
      </c>
      <c r="E22" s="19">
        <f t="shared" si="0"/>
        <v>2290.42</v>
      </c>
      <c r="F22" s="21">
        <v>0</v>
      </c>
    </row>
    <row r="23" spans="1:6" ht="15.75" customHeight="1">
      <c r="A23" s="6">
        <v>25000000</v>
      </c>
      <c r="B23" s="7" t="s">
        <v>44</v>
      </c>
      <c r="C23" s="31">
        <f>C24+C29</f>
        <v>4734300</v>
      </c>
      <c r="D23" s="31">
        <f>D24+D29</f>
        <v>1960664.7099999997</v>
      </c>
      <c r="E23" s="19">
        <f t="shared" si="0"/>
        <v>-2773635.29</v>
      </c>
      <c r="F23" s="21">
        <f>+D23/C23*100</f>
        <v>41.41403607713917</v>
      </c>
    </row>
    <row r="24" spans="1:6" ht="25.5">
      <c r="A24" s="6">
        <v>25010000</v>
      </c>
      <c r="B24" s="7" t="s">
        <v>27</v>
      </c>
      <c r="C24" s="31">
        <f>C25+C28+C27</f>
        <v>4734300</v>
      </c>
      <c r="D24" s="31">
        <f>D25+D28+D27+D26</f>
        <v>1236714.7499999998</v>
      </c>
      <c r="E24" s="19">
        <f t="shared" si="0"/>
        <v>-3497585.25</v>
      </c>
      <c r="F24" s="21">
        <f>+D24/C24*100</f>
        <v>26.122441543628412</v>
      </c>
    </row>
    <row r="25" spans="1:6" ht="25.5">
      <c r="A25" s="4">
        <v>25010100</v>
      </c>
      <c r="B25" s="3" t="s">
        <v>46</v>
      </c>
      <c r="C25" s="30">
        <v>4364100</v>
      </c>
      <c r="D25" s="30">
        <v>1163112.52</v>
      </c>
      <c r="E25" s="20">
        <f t="shared" si="0"/>
        <v>-3200987.48</v>
      </c>
      <c r="F25" s="22">
        <f>+D25/C25*100</f>
        <v>26.651830159712198</v>
      </c>
    </row>
    <row r="26" spans="1:6" ht="25.5">
      <c r="A26" s="4">
        <v>25010200</v>
      </c>
      <c r="B26" s="33" t="s">
        <v>94</v>
      </c>
      <c r="C26" s="30">
        <v>0</v>
      </c>
      <c r="D26" s="30">
        <v>3281.41</v>
      </c>
      <c r="E26" s="20">
        <f aca="true" t="shared" si="2" ref="E26:E42">+D26-C26</f>
        <v>3281.41</v>
      </c>
      <c r="F26" s="22">
        <v>0</v>
      </c>
    </row>
    <row r="27" spans="1:6" ht="20.25" customHeight="1">
      <c r="A27" s="32">
        <v>25010300</v>
      </c>
      <c r="B27" s="33" t="s">
        <v>84</v>
      </c>
      <c r="C27" s="30">
        <v>370200</v>
      </c>
      <c r="D27" s="30">
        <v>67809.87</v>
      </c>
      <c r="E27" s="20">
        <f t="shared" si="2"/>
        <v>-302390.13</v>
      </c>
      <c r="F27" s="22">
        <f>+D27/C27*100</f>
        <v>18.317090761750404</v>
      </c>
    </row>
    <row r="28" spans="1:6" ht="25.5">
      <c r="A28" s="4">
        <v>25010400</v>
      </c>
      <c r="B28" s="3" t="s">
        <v>47</v>
      </c>
      <c r="C28" s="30"/>
      <c r="D28" s="30">
        <v>2510.95</v>
      </c>
      <c r="E28" s="20">
        <f t="shared" si="2"/>
        <v>2510.95</v>
      </c>
      <c r="F28" s="22">
        <v>0</v>
      </c>
    </row>
    <row r="29" spans="1:6" ht="15.75" customHeight="1">
      <c r="A29" s="6">
        <v>25020000</v>
      </c>
      <c r="B29" s="7" t="s">
        <v>67</v>
      </c>
      <c r="C29" s="31">
        <f>C30+C31</f>
        <v>0</v>
      </c>
      <c r="D29" s="31">
        <f>D30+D31</f>
        <v>723949.96</v>
      </c>
      <c r="E29" s="19">
        <f t="shared" si="2"/>
        <v>723949.96</v>
      </c>
      <c r="F29" s="21">
        <v>0</v>
      </c>
    </row>
    <row r="30" spans="1:6" ht="18" customHeight="1">
      <c r="A30" s="4">
        <v>25020100</v>
      </c>
      <c r="B30" s="3" t="s">
        <v>45</v>
      </c>
      <c r="C30" s="30">
        <v>0</v>
      </c>
      <c r="D30" s="30">
        <v>719749.96</v>
      </c>
      <c r="E30" s="20">
        <f t="shared" si="2"/>
        <v>719749.96</v>
      </c>
      <c r="F30" s="22">
        <v>0</v>
      </c>
    </row>
    <row r="31" spans="1:6" ht="67.5" customHeight="1">
      <c r="A31" s="4">
        <v>25020200</v>
      </c>
      <c r="B31" s="33" t="s">
        <v>86</v>
      </c>
      <c r="C31" s="30">
        <v>0</v>
      </c>
      <c r="D31" s="30">
        <v>4200</v>
      </c>
      <c r="E31" s="20">
        <f t="shared" si="2"/>
        <v>4200</v>
      </c>
      <c r="F31" s="22">
        <v>0</v>
      </c>
    </row>
    <row r="32" spans="1:6" ht="15.75" customHeight="1">
      <c r="A32" s="6">
        <v>30000000</v>
      </c>
      <c r="B32" s="7" t="s">
        <v>70</v>
      </c>
      <c r="C32" s="31">
        <f aca="true" t="shared" si="3" ref="C32:D34">C33</f>
        <v>0</v>
      </c>
      <c r="D32" s="31">
        <f t="shared" si="3"/>
        <v>76955.96</v>
      </c>
      <c r="E32" s="19">
        <f t="shared" si="2"/>
        <v>76955.96</v>
      </c>
      <c r="F32" s="21">
        <v>0</v>
      </c>
    </row>
    <row r="33" spans="1:6" ht="16.5" customHeight="1">
      <c r="A33" s="6">
        <v>33000000</v>
      </c>
      <c r="B33" s="34" t="s">
        <v>71</v>
      </c>
      <c r="C33" s="31">
        <f t="shared" si="3"/>
        <v>0</v>
      </c>
      <c r="D33" s="31">
        <f t="shared" si="3"/>
        <v>76955.96</v>
      </c>
      <c r="E33" s="19">
        <f t="shared" si="2"/>
        <v>76955.96</v>
      </c>
      <c r="F33" s="21">
        <v>0</v>
      </c>
    </row>
    <row r="34" spans="1:6" ht="16.5" customHeight="1">
      <c r="A34" s="6">
        <v>33010000</v>
      </c>
      <c r="B34" s="34" t="s">
        <v>69</v>
      </c>
      <c r="C34" s="31">
        <f t="shared" si="3"/>
        <v>0</v>
      </c>
      <c r="D34" s="31">
        <f t="shared" si="3"/>
        <v>76955.96</v>
      </c>
      <c r="E34" s="19">
        <f t="shared" si="2"/>
        <v>76955.96</v>
      </c>
      <c r="F34" s="21">
        <v>0</v>
      </c>
    </row>
    <row r="35" spans="1:6" ht="51" customHeight="1">
      <c r="A35" s="130">
        <v>33010100</v>
      </c>
      <c r="B35" s="125" t="s">
        <v>316</v>
      </c>
      <c r="C35" s="30"/>
      <c r="D35" s="30">
        <v>76955.96</v>
      </c>
      <c r="E35" s="20">
        <f t="shared" si="2"/>
        <v>76955.96</v>
      </c>
      <c r="F35" s="22">
        <v>0</v>
      </c>
    </row>
    <row r="36" spans="1:6" ht="18" customHeight="1">
      <c r="A36" s="6">
        <v>50000000</v>
      </c>
      <c r="B36" s="7" t="s">
        <v>28</v>
      </c>
      <c r="C36" s="31">
        <f>C37</f>
        <v>7000</v>
      </c>
      <c r="D36" s="31">
        <f>D37</f>
        <v>13325.99</v>
      </c>
      <c r="E36" s="19">
        <f t="shared" si="2"/>
        <v>6325.99</v>
      </c>
      <c r="F36" s="35">
        <f aca="true" t="shared" si="4" ref="F36:F42">+D36/C36*100</f>
        <v>190.37128571428573</v>
      </c>
    </row>
    <row r="37" spans="1:6" ht="38.25">
      <c r="A37" s="4">
        <v>50110000</v>
      </c>
      <c r="B37" s="3" t="s">
        <v>68</v>
      </c>
      <c r="C37" s="30">
        <v>7000</v>
      </c>
      <c r="D37" s="30">
        <v>13325.99</v>
      </c>
      <c r="E37" s="38">
        <f t="shared" si="2"/>
        <v>6325.99</v>
      </c>
      <c r="F37" s="36">
        <f t="shared" si="4"/>
        <v>190.37128571428573</v>
      </c>
    </row>
    <row r="38" spans="1:6" ht="21" customHeight="1">
      <c r="A38" s="138"/>
      <c r="B38" s="134" t="s">
        <v>95</v>
      </c>
      <c r="C38" s="109">
        <f>C13+C18+C32+C36</f>
        <v>4863100</v>
      </c>
      <c r="D38" s="109">
        <f>D13+D18+D32+D36</f>
        <v>2086311.5899999999</v>
      </c>
      <c r="E38" s="110">
        <f t="shared" si="2"/>
        <v>-2776788.41</v>
      </c>
      <c r="F38" s="111">
        <f t="shared" si="4"/>
        <v>42.90085727211038</v>
      </c>
    </row>
    <row r="39" spans="1:6" ht="12.75">
      <c r="A39" s="139">
        <v>41050000</v>
      </c>
      <c r="B39" s="44" t="s">
        <v>93</v>
      </c>
      <c r="C39" s="140">
        <f>+C40+C41</f>
        <v>4165400</v>
      </c>
      <c r="D39" s="140">
        <f>+D40+D41</f>
        <v>0</v>
      </c>
      <c r="E39" s="39">
        <f t="shared" si="2"/>
        <v>-4165400</v>
      </c>
      <c r="F39" s="35">
        <f t="shared" si="4"/>
        <v>0</v>
      </c>
    </row>
    <row r="40" spans="1:6" ht="63.75">
      <c r="A40" s="141">
        <v>41052600</v>
      </c>
      <c r="B40" s="142" t="s">
        <v>317</v>
      </c>
      <c r="C40" s="143">
        <v>965400</v>
      </c>
      <c r="D40" s="29">
        <v>0</v>
      </c>
      <c r="E40" s="38">
        <f t="shared" si="2"/>
        <v>-965400</v>
      </c>
      <c r="F40" s="35">
        <f t="shared" si="4"/>
        <v>0</v>
      </c>
    </row>
    <row r="41" spans="1:6" ht="18" customHeight="1">
      <c r="A41" s="2">
        <v>41053900</v>
      </c>
      <c r="B41" s="1" t="s">
        <v>65</v>
      </c>
      <c r="C41" s="29">
        <v>3200000</v>
      </c>
      <c r="D41" s="29">
        <v>0</v>
      </c>
      <c r="E41" s="38">
        <f t="shared" si="2"/>
        <v>-3200000</v>
      </c>
      <c r="F41" s="35">
        <f t="shared" si="4"/>
        <v>0</v>
      </c>
    </row>
    <row r="42" spans="1:6" ht="21.75" customHeight="1">
      <c r="A42" s="112"/>
      <c r="B42" s="113" t="s">
        <v>72</v>
      </c>
      <c r="C42" s="109">
        <f>+C38+C39</f>
        <v>9028500</v>
      </c>
      <c r="D42" s="109">
        <f>+D38+D39</f>
        <v>2086311.5899999999</v>
      </c>
      <c r="E42" s="101">
        <f t="shared" si="2"/>
        <v>-6942188.41</v>
      </c>
      <c r="F42" s="111">
        <f t="shared" si="4"/>
        <v>23.108064351774935</v>
      </c>
    </row>
    <row r="43" ht="3" customHeight="1"/>
    <row r="44" spans="1:12" ht="23.25" customHeight="1">
      <c r="A44" s="164" t="s">
        <v>97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1:6" ht="12.75" customHeight="1">
      <c r="A45" s="165" t="s">
        <v>253</v>
      </c>
      <c r="B45" s="166" t="s">
        <v>254</v>
      </c>
      <c r="C45" s="162" t="s">
        <v>272</v>
      </c>
      <c r="D45" s="162" t="s">
        <v>271</v>
      </c>
      <c r="E45" s="149" t="s">
        <v>38</v>
      </c>
      <c r="F45" s="149" t="s">
        <v>39</v>
      </c>
    </row>
    <row r="46" spans="1:6" ht="56.25" customHeight="1">
      <c r="A46" s="165"/>
      <c r="B46" s="167"/>
      <c r="C46" s="162"/>
      <c r="D46" s="162"/>
      <c r="E46" s="149"/>
      <c r="F46" s="149"/>
    </row>
    <row r="47" spans="1:6" ht="12.75">
      <c r="A47" s="96" t="s">
        <v>98</v>
      </c>
      <c r="B47" s="50">
        <v>2</v>
      </c>
      <c r="C47" s="97">
        <v>3</v>
      </c>
      <c r="D47" s="51">
        <v>4</v>
      </c>
      <c r="E47" s="45">
        <v>5</v>
      </c>
      <c r="F47" s="45">
        <v>6</v>
      </c>
    </row>
    <row r="48" spans="1:6" ht="20.25" customHeight="1">
      <c r="A48" s="103" t="s">
        <v>101</v>
      </c>
      <c r="B48" s="104" t="s">
        <v>102</v>
      </c>
      <c r="C48" s="105"/>
      <c r="D48" s="106"/>
      <c r="E48" s="99"/>
      <c r="F48" s="105"/>
    </row>
    <row r="49" spans="1:7" ht="44.25" customHeight="1">
      <c r="A49" s="56" t="s">
        <v>103</v>
      </c>
      <c r="B49" s="43" t="s">
        <v>104</v>
      </c>
      <c r="C49" s="98">
        <v>410148</v>
      </c>
      <c r="D49" s="67">
        <v>11250</v>
      </c>
      <c r="E49" s="38">
        <f>+D49-C49</f>
        <v>-398898</v>
      </c>
      <c r="F49" s="36">
        <f>+D49/C49*100</f>
        <v>2.7429123145791277</v>
      </c>
      <c r="G49" s="100"/>
    </row>
    <row r="50" spans="1:7" ht="21.75" customHeight="1">
      <c r="A50" s="115" t="s">
        <v>105</v>
      </c>
      <c r="B50" s="43" t="s">
        <v>106</v>
      </c>
      <c r="C50" s="98">
        <v>60000</v>
      </c>
      <c r="D50" s="67">
        <v>30590</v>
      </c>
      <c r="E50" s="38">
        <f>+D50-C50</f>
        <v>-29410</v>
      </c>
      <c r="F50" s="36"/>
      <c r="G50" s="100"/>
    </row>
    <row r="51" spans="1:6" ht="17.25" customHeight="1">
      <c r="A51" s="56" t="s">
        <v>107</v>
      </c>
      <c r="B51" s="43" t="s">
        <v>108</v>
      </c>
      <c r="C51" s="98">
        <v>600000</v>
      </c>
      <c r="D51" s="67"/>
      <c r="E51" s="38">
        <f aca="true" t="shared" si="5" ref="E51:E58">+D51-C51</f>
        <v>-600000</v>
      </c>
      <c r="F51" s="36">
        <f aca="true" t="shared" si="6" ref="F51:F58">+D51/C51*100</f>
        <v>0</v>
      </c>
    </row>
    <row r="52" spans="1:6" ht="17.25" customHeight="1">
      <c r="A52" s="56" t="s">
        <v>127</v>
      </c>
      <c r="B52" s="43" t="s">
        <v>128</v>
      </c>
      <c r="C52" s="67">
        <v>337000</v>
      </c>
      <c r="D52" s="67">
        <v>96135.83</v>
      </c>
      <c r="E52" s="38">
        <f t="shared" si="5"/>
        <v>-240864.16999999998</v>
      </c>
      <c r="F52" s="36">
        <f t="shared" si="6"/>
        <v>28.526952522255193</v>
      </c>
    </row>
    <row r="53" spans="1:6" ht="27.75" customHeight="1">
      <c r="A53" s="56" t="s">
        <v>255</v>
      </c>
      <c r="B53" s="43" t="s">
        <v>256</v>
      </c>
      <c r="C53" s="67">
        <v>15617</v>
      </c>
      <c r="D53" s="67"/>
      <c r="E53" s="38">
        <f t="shared" si="5"/>
        <v>-15617</v>
      </c>
      <c r="F53" s="36">
        <f t="shared" si="6"/>
        <v>0</v>
      </c>
    </row>
    <row r="54" spans="1:6" ht="30" customHeight="1">
      <c r="A54" s="56" t="s">
        <v>133</v>
      </c>
      <c r="B54" s="43" t="s">
        <v>134</v>
      </c>
      <c r="C54" s="77">
        <v>1325200</v>
      </c>
      <c r="D54" s="67">
        <v>94500</v>
      </c>
      <c r="E54" s="38">
        <f t="shared" si="5"/>
        <v>-1230700</v>
      </c>
      <c r="F54" s="36">
        <f t="shared" si="6"/>
        <v>7.130999094476305</v>
      </c>
    </row>
    <row r="55" spans="1:6" ht="66" customHeight="1">
      <c r="A55" s="56" t="s">
        <v>257</v>
      </c>
      <c r="B55" s="43" t="s">
        <v>258</v>
      </c>
      <c r="C55" s="67">
        <v>224417</v>
      </c>
      <c r="D55" s="67">
        <v>198580</v>
      </c>
      <c r="E55" s="38">
        <f t="shared" si="5"/>
        <v>-25837</v>
      </c>
      <c r="F55" s="36">
        <f t="shared" si="6"/>
        <v>88.4870575758521</v>
      </c>
    </row>
    <row r="56" spans="1:6" ht="15" customHeight="1">
      <c r="A56" s="56" t="s">
        <v>259</v>
      </c>
      <c r="B56" s="43" t="s">
        <v>260</v>
      </c>
      <c r="C56" s="67">
        <v>121800</v>
      </c>
      <c r="D56" s="67">
        <v>17982</v>
      </c>
      <c r="E56" s="38">
        <f t="shared" si="5"/>
        <v>-103818</v>
      </c>
      <c r="F56" s="36">
        <f t="shared" si="6"/>
        <v>14.763546798029555</v>
      </c>
    </row>
    <row r="57" spans="1:6" ht="26.25" customHeight="1">
      <c r="A57" s="56" t="s">
        <v>141</v>
      </c>
      <c r="B57" s="43" t="s">
        <v>142</v>
      </c>
      <c r="C57" s="67">
        <v>88400</v>
      </c>
      <c r="D57" s="67">
        <v>85000</v>
      </c>
      <c r="E57" s="38">
        <f t="shared" si="5"/>
        <v>-3400</v>
      </c>
      <c r="F57" s="36">
        <f t="shared" si="6"/>
        <v>96.15384615384616</v>
      </c>
    </row>
    <row r="58" spans="1:6" ht="13.5">
      <c r="A58" s="76"/>
      <c r="B58" s="60" t="s">
        <v>143</v>
      </c>
      <c r="C58" s="61">
        <f>SUM(C49:C57)</f>
        <v>3182582</v>
      </c>
      <c r="D58" s="62">
        <f>SUM(D49:D57)</f>
        <v>534037.8300000001</v>
      </c>
      <c r="E58" s="39">
        <f t="shared" si="5"/>
        <v>-2648544.17</v>
      </c>
      <c r="F58" s="35">
        <f t="shared" si="6"/>
        <v>16.78001792255471</v>
      </c>
    </row>
    <row r="59" spans="1:6" ht="25.5">
      <c r="A59" s="103" t="s">
        <v>144</v>
      </c>
      <c r="B59" s="107" t="s">
        <v>261</v>
      </c>
      <c r="C59" s="106"/>
      <c r="D59" s="106"/>
      <c r="E59" s="101"/>
      <c r="F59" s="102"/>
    </row>
    <row r="60" spans="1:6" ht="25.5">
      <c r="A60" s="70" t="s">
        <v>146</v>
      </c>
      <c r="B60" s="43" t="s">
        <v>147</v>
      </c>
      <c r="C60" s="117">
        <v>15820</v>
      </c>
      <c r="D60" s="117"/>
      <c r="E60" s="38">
        <f aca="true" t="shared" si="7" ref="E60:E67">+D60-C60</f>
        <v>-15820</v>
      </c>
      <c r="F60" s="36"/>
    </row>
    <row r="61" spans="1:6" ht="18" customHeight="1">
      <c r="A61" s="70" t="s">
        <v>148</v>
      </c>
      <c r="B61" s="43" t="s">
        <v>149</v>
      </c>
      <c r="C61" s="29">
        <v>4092000</v>
      </c>
      <c r="D61" s="67">
        <v>689936.24</v>
      </c>
      <c r="E61" s="38">
        <f t="shared" si="7"/>
        <v>-3402063.76</v>
      </c>
      <c r="F61" s="36">
        <f>+D61/C61*100</f>
        <v>16.8606119257087</v>
      </c>
    </row>
    <row r="62" spans="1:6" ht="51">
      <c r="A62" s="70" t="s">
        <v>150</v>
      </c>
      <c r="B62" s="43" t="s">
        <v>151</v>
      </c>
      <c r="C62" s="29">
        <v>1407426</v>
      </c>
      <c r="D62" s="67">
        <v>64533.09</v>
      </c>
      <c r="E62" s="38">
        <f t="shared" si="7"/>
        <v>-1342892.91</v>
      </c>
      <c r="F62" s="36">
        <f>+D62/C62*100</f>
        <v>4.5851852957100405</v>
      </c>
    </row>
    <row r="63" spans="1:6" ht="25.5">
      <c r="A63" s="70" t="s">
        <v>152</v>
      </c>
      <c r="B63" s="43" t="s">
        <v>153</v>
      </c>
      <c r="C63" s="29">
        <v>229400</v>
      </c>
      <c r="D63" s="67">
        <v>45376.16</v>
      </c>
      <c r="E63" s="38">
        <f t="shared" si="7"/>
        <v>-184023.84</v>
      </c>
      <c r="F63" s="36">
        <f>+D63/C63*100</f>
        <v>19.780366172624237</v>
      </c>
    </row>
    <row r="64" spans="1:6" ht="18" customHeight="1">
      <c r="A64" s="70" t="s">
        <v>154</v>
      </c>
      <c r="B64" s="43" t="s">
        <v>155</v>
      </c>
      <c r="C64" s="29"/>
      <c r="D64" s="67">
        <v>78739.95</v>
      </c>
      <c r="E64" s="38">
        <f t="shared" si="7"/>
        <v>78739.95</v>
      </c>
      <c r="F64" s="36"/>
    </row>
    <row r="65" spans="1:6" ht="15" customHeight="1">
      <c r="A65" s="70" t="s">
        <v>156</v>
      </c>
      <c r="B65" s="43" t="s">
        <v>157</v>
      </c>
      <c r="C65" s="29">
        <v>34180</v>
      </c>
      <c r="D65" s="67">
        <v>140150</v>
      </c>
      <c r="E65" s="38">
        <f t="shared" si="7"/>
        <v>105970</v>
      </c>
      <c r="F65" s="36">
        <f>+D65/C65*100</f>
        <v>410.0351082504389</v>
      </c>
    </row>
    <row r="66" spans="1:6" ht="15" customHeight="1">
      <c r="A66" s="70" t="s">
        <v>290</v>
      </c>
      <c r="B66" s="43" t="s">
        <v>268</v>
      </c>
      <c r="C66" s="29">
        <v>62808</v>
      </c>
      <c r="D66" s="67"/>
      <c r="E66" s="38">
        <f t="shared" si="7"/>
        <v>-62808</v>
      </c>
      <c r="F66" s="36">
        <f>+D66/C66*100</f>
        <v>0</v>
      </c>
    </row>
    <row r="67" spans="1:6" ht="13.5">
      <c r="A67" s="56"/>
      <c r="B67" s="60" t="s">
        <v>143</v>
      </c>
      <c r="C67" s="75">
        <f>SUM(C60:C66)</f>
        <v>5841634</v>
      </c>
      <c r="D67" s="75">
        <f>SUM(D61:D65)</f>
        <v>1018735.44</v>
      </c>
      <c r="E67" s="38">
        <f t="shared" si="7"/>
        <v>-4822898.5600000005</v>
      </c>
      <c r="F67" s="36">
        <f>+D67/C67*100</f>
        <v>17.439220601633036</v>
      </c>
    </row>
    <row r="68" spans="1:6" ht="25.5">
      <c r="A68" s="103" t="s">
        <v>160</v>
      </c>
      <c r="B68" s="107" t="s">
        <v>262</v>
      </c>
      <c r="C68" s="106"/>
      <c r="D68" s="108"/>
      <c r="E68" s="101"/>
      <c r="F68" s="102"/>
    </row>
    <row r="69" spans="1:6" ht="25.5">
      <c r="A69" s="70" t="s">
        <v>162</v>
      </c>
      <c r="B69" s="43" t="s">
        <v>147</v>
      </c>
      <c r="C69" s="117">
        <v>68600</v>
      </c>
      <c r="D69" s="118"/>
      <c r="E69" s="38">
        <f>+D69-C69</f>
        <v>-68600</v>
      </c>
      <c r="F69" s="36">
        <f>+D69/C69*100</f>
        <v>0</v>
      </c>
    </row>
    <row r="70" spans="1:6" ht="38.25">
      <c r="A70" s="70" t="s">
        <v>203</v>
      </c>
      <c r="B70" s="43" t="s">
        <v>204</v>
      </c>
      <c r="C70" s="29">
        <v>97400</v>
      </c>
      <c r="D70" s="67">
        <v>395947.8</v>
      </c>
      <c r="E70" s="38">
        <f>+D70-C70</f>
        <v>298547.8</v>
      </c>
      <c r="F70" s="36">
        <f>+D70/C70*100</f>
        <v>406.5172484599589</v>
      </c>
    </row>
    <row r="71" spans="1:6" ht="25.5">
      <c r="A71" s="70" t="s">
        <v>205</v>
      </c>
      <c r="B71" s="43" t="s">
        <v>206</v>
      </c>
      <c r="C71" s="29">
        <v>28000</v>
      </c>
      <c r="D71" s="67">
        <v>1390</v>
      </c>
      <c r="E71" s="38">
        <f>+D71-C71</f>
        <v>-26610</v>
      </c>
      <c r="F71" s="36">
        <f>+D71/C71*100</f>
        <v>4.964285714285714</v>
      </c>
    </row>
    <row r="72" spans="1:6" ht="13.5">
      <c r="A72" s="56"/>
      <c r="B72" s="60" t="s">
        <v>143</v>
      </c>
      <c r="C72" s="75">
        <f>SUM(C69:C71)</f>
        <v>194000</v>
      </c>
      <c r="D72" s="75">
        <f>SUM(D70:D71)</f>
        <v>397337.8</v>
      </c>
      <c r="E72" s="39">
        <f>+D72-C72</f>
        <v>203337.8</v>
      </c>
      <c r="F72" s="35">
        <f>+D72/C72*100</f>
        <v>204.81329896907218</v>
      </c>
    </row>
    <row r="73" spans="1:6" ht="25.5">
      <c r="A73" s="104">
        <v>10</v>
      </c>
      <c r="B73" s="107" t="s">
        <v>263</v>
      </c>
      <c r="C73" s="106"/>
      <c r="D73" s="108"/>
      <c r="E73" s="101"/>
      <c r="F73" s="102"/>
    </row>
    <row r="74" spans="1:6" ht="25.5">
      <c r="A74" s="70" t="s">
        <v>219</v>
      </c>
      <c r="B74" s="43" t="s">
        <v>147</v>
      </c>
      <c r="C74" s="117">
        <v>25000</v>
      </c>
      <c r="D74" s="118"/>
      <c r="E74" s="38">
        <f aca="true" t="shared" si="8" ref="E74:E79">+D74-C74</f>
        <v>-25000</v>
      </c>
      <c r="F74" s="36">
        <f aca="true" t="shared" si="9" ref="F74:F79">+D74/C74*100</f>
        <v>0</v>
      </c>
    </row>
    <row r="75" spans="1:6" ht="40.5" customHeight="1">
      <c r="A75" s="70" t="s">
        <v>220</v>
      </c>
      <c r="B75" s="43" t="s">
        <v>221</v>
      </c>
      <c r="C75" s="29">
        <v>782200</v>
      </c>
      <c r="D75" s="67">
        <v>118947.47</v>
      </c>
      <c r="E75" s="38">
        <f t="shared" si="8"/>
        <v>-663252.53</v>
      </c>
      <c r="F75" s="36">
        <f t="shared" si="9"/>
        <v>15.206784709792892</v>
      </c>
    </row>
    <row r="76" spans="1:6" ht="18.75" customHeight="1">
      <c r="A76" s="70" t="s">
        <v>223</v>
      </c>
      <c r="B76" s="43" t="s">
        <v>224</v>
      </c>
      <c r="C76" s="29">
        <v>64600</v>
      </c>
      <c r="D76" s="67">
        <v>4203.9</v>
      </c>
      <c r="E76" s="38">
        <f t="shared" si="8"/>
        <v>-60396.1</v>
      </c>
      <c r="F76" s="36">
        <f t="shared" si="9"/>
        <v>6.507585139318885</v>
      </c>
    </row>
    <row r="77" spans="1:6" ht="16.5" customHeight="1">
      <c r="A77" s="70" t="s">
        <v>225</v>
      </c>
      <c r="B77" s="43" t="s">
        <v>226</v>
      </c>
      <c r="C77" s="29">
        <v>23000</v>
      </c>
      <c r="D77" s="67">
        <v>4323.61</v>
      </c>
      <c r="E77" s="38">
        <f t="shared" si="8"/>
        <v>-18676.39</v>
      </c>
      <c r="F77" s="36">
        <f t="shared" si="9"/>
        <v>18.798304347826086</v>
      </c>
    </row>
    <row r="78" spans="1:6" ht="28.5" customHeight="1">
      <c r="A78" s="70" t="s">
        <v>227</v>
      </c>
      <c r="B78" s="43" t="s">
        <v>228</v>
      </c>
      <c r="C78" s="29">
        <v>254600</v>
      </c>
      <c r="D78" s="67">
        <v>68371.72</v>
      </c>
      <c r="E78" s="38">
        <f t="shared" si="8"/>
        <v>-186228.28</v>
      </c>
      <c r="F78" s="36">
        <f t="shared" si="9"/>
        <v>26.854564021995287</v>
      </c>
    </row>
    <row r="79" spans="1:6" ht="13.5">
      <c r="A79" s="56"/>
      <c r="B79" s="60" t="s">
        <v>143</v>
      </c>
      <c r="C79" s="75">
        <f>SUM(C74:C78)</f>
        <v>1149400</v>
      </c>
      <c r="D79" s="75">
        <f>SUM(D75:D78)</f>
        <v>195846.7</v>
      </c>
      <c r="E79" s="39">
        <f t="shared" si="8"/>
        <v>-953553.3</v>
      </c>
      <c r="F79" s="35">
        <f t="shared" si="9"/>
        <v>17.039037758830695</v>
      </c>
    </row>
    <row r="80" spans="1:6" ht="25.5">
      <c r="A80" s="104">
        <v>15</v>
      </c>
      <c r="B80" s="107" t="s">
        <v>231</v>
      </c>
      <c r="C80" s="106"/>
      <c r="D80" s="108"/>
      <c r="E80" s="101"/>
      <c r="F80" s="102"/>
    </row>
    <row r="81" spans="1:6" ht="51">
      <c r="A81" s="70" t="s">
        <v>232</v>
      </c>
      <c r="B81" s="43" t="s">
        <v>104</v>
      </c>
      <c r="C81" s="29">
        <v>237570</v>
      </c>
      <c r="D81" s="67">
        <v>99966.87</v>
      </c>
      <c r="E81" s="38">
        <f aca="true" t="shared" si="10" ref="E81:E89">+D81-C81</f>
        <v>-137603.13</v>
      </c>
      <c r="F81" s="36">
        <f aca="true" t="shared" si="11" ref="F81:F89">+D81/C81*100</f>
        <v>42.078911478722056</v>
      </c>
    </row>
    <row r="82" spans="1:6" ht="15" customHeight="1">
      <c r="A82" s="70" t="s">
        <v>264</v>
      </c>
      <c r="B82" s="43" t="s">
        <v>149</v>
      </c>
      <c r="C82" s="29">
        <v>1038332</v>
      </c>
      <c r="D82" s="67"/>
      <c r="E82" s="38">
        <f t="shared" si="10"/>
        <v>-1038332</v>
      </c>
      <c r="F82" s="36">
        <f t="shared" si="11"/>
        <v>0</v>
      </c>
    </row>
    <row r="83" spans="1:6" ht="51">
      <c r="A83" s="70" t="s">
        <v>265</v>
      </c>
      <c r="B83" s="43" t="s">
        <v>151</v>
      </c>
      <c r="C83" s="29">
        <v>1563372</v>
      </c>
      <c r="D83" s="67">
        <v>33236.19</v>
      </c>
      <c r="E83" s="38">
        <f t="shared" si="10"/>
        <v>-1530135.81</v>
      </c>
      <c r="F83" s="36">
        <f t="shared" si="11"/>
        <v>2.1259297211412256</v>
      </c>
    </row>
    <row r="84" spans="1:6" ht="25.5">
      <c r="A84" s="70" t="s">
        <v>266</v>
      </c>
      <c r="B84" s="43" t="s">
        <v>153</v>
      </c>
      <c r="C84" s="29">
        <v>6000000</v>
      </c>
      <c r="D84" s="67">
        <v>0</v>
      </c>
      <c r="E84" s="38">
        <f t="shared" si="10"/>
        <v>-6000000</v>
      </c>
      <c r="F84" s="36">
        <f t="shared" si="11"/>
        <v>0</v>
      </c>
    </row>
    <row r="85" spans="1:6" ht="17.25" customHeight="1">
      <c r="A85" s="70" t="s">
        <v>234</v>
      </c>
      <c r="B85" s="43" t="s">
        <v>108</v>
      </c>
      <c r="C85" s="29">
        <v>3318768</v>
      </c>
      <c r="D85" s="67">
        <v>115321.24</v>
      </c>
      <c r="E85" s="38">
        <f t="shared" si="10"/>
        <v>-3203446.76</v>
      </c>
      <c r="F85" s="36">
        <f t="shared" si="11"/>
        <v>3.4748207768665966</v>
      </c>
    </row>
    <row r="86" spans="1:6" ht="25.5">
      <c r="A86" s="70" t="s">
        <v>236</v>
      </c>
      <c r="B86" s="43" t="s">
        <v>228</v>
      </c>
      <c r="C86" s="29">
        <v>75058</v>
      </c>
      <c r="D86" s="67">
        <v>0</v>
      </c>
      <c r="E86" s="38">
        <f t="shared" si="10"/>
        <v>-75058</v>
      </c>
      <c r="F86" s="36">
        <f t="shared" si="11"/>
        <v>0</v>
      </c>
    </row>
    <row r="87" spans="1:6" ht="18" customHeight="1">
      <c r="A87" s="70" t="s">
        <v>267</v>
      </c>
      <c r="B87" s="43" t="s">
        <v>268</v>
      </c>
      <c r="C87" s="29">
        <v>72429</v>
      </c>
      <c r="D87" s="67">
        <v>0</v>
      </c>
      <c r="E87" s="38">
        <f t="shared" si="10"/>
        <v>-72429</v>
      </c>
      <c r="F87" s="36">
        <f t="shared" si="11"/>
        <v>0</v>
      </c>
    </row>
    <row r="88" spans="1:6" ht="25.5">
      <c r="A88" s="70" t="s">
        <v>269</v>
      </c>
      <c r="B88" s="43" t="s">
        <v>256</v>
      </c>
      <c r="C88" s="29">
        <v>3536200</v>
      </c>
      <c r="D88" s="67">
        <v>1663751.51</v>
      </c>
      <c r="E88" s="38">
        <f t="shared" si="10"/>
        <v>-1872448.49</v>
      </c>
      <c r="F88" s="36">
        <f t="shared" si="11"/>
        <v>47.049134947118375</v>
      </c>
    </row>
    <row r="89" spans="1:6" ht="25.5">
      <c r="A89" s="119" t="s">
        <v>291</v>
      </c>
      <c r="B89" s="43" t="s">
        <v>134</v>
      </c>
      <c r="C89" s="29">
        <v>8819097</v>
      </c>
      <c r="D89" s="67"/>
      <c r="E89" s="38">
        <f t="shared" si="10"/>
        <v>-8819097</v>
      </c>
      <c r="F89" s="36">
        <f t="shared" si="11"/>
        <v>0</v>
      </c>
    </row>
    <row r="90" spans="1:6" ht="13.5">
      <c r="A90" s="56"/>
      <c r="B90" s="60" t="s">
        <v>143</v>
      </c>
      <c r="C90" s="26">
        <f>SUM(C81:C89)</f>
        <v>24660826</v>
      </c>
      <c r="D90" s="26">
        <f>SUM(D81:D88)</f>
        <v>1912275.81</v>
      </c>
      <c r="E90" s="39">
        <f>+D90-C90</f>
        <v>-22748550.19</v>
      </c>
      <c r="F90" s="35">
        <f>+D90/C90*100</f>
        <v>7.7543055938191205</v>
      </c>
    </row>
    <row r="91" spans="1:6" ht="15.75" customHeight="1">
      <c r="A91" s="104">
        <v>31</v>
      </c>
      <c r="B91" s="107" t="s">
        <v>238</v>
      </c>
      <c r="C91" s="106"/>
      <c r="D91" s="108"/>
      <c r="E91" s="101"/>
      <c r="F91" s="102"/>
    </row>
    <row r="92" spans="1:6" ht="25.5">
      <c r="A92" s="70" t="s">
        <v>239</v>
      </c>
      <c r="B92" s="43" t="s">
        <v>147</v>
      </c>
      <c r="C92" s="29">
        <v>217300</v>
      </c>
      <c r="D92" s="67">
        <v>11667.84</v>
      </c>
      <c r="E92" s="38">
        <f>+D92-C92</f>
        <v>-205632.16</v>
      </c>
      <c r="F92" s="36">
        <f>+D92/C92*100</f>
        <v>5.369461573861021</v>
      </c>
    </row>
    <row r="93" spans="1:6" ht="13.5">
      <c r="A93" s="56"/>
      <c r="B93" s="60" t="s">
        <v>143</v>
      </c>
      <c r="C93" s="26">
        <f>SUM(C92:C92)</f>
        <v>217300</v>
      </c>
      <c r="D93" s="75">
        <f>SUM(D92:D92)</f>
        <v>11667.84</v>
      </c>
      <c r="E93" s="38">
        <f>+D93-C93</f>
        <v>-205632.16</v>
      </c>
      <c r="F93" s="36">
        <f>+D93/C93*100</f>
        <v>5.369461573861021</v>
      </c>
    </row>
    <row r="94" spans="1:6" ht="26.25" customHeight="1">
      <c r="A94" s="91"/>
      <c r="B94" s="92" t="s">
        <v>248</v>
      </c>
      <c r="C94" s="109">
        <f>C58+C67+C72+C79+C90+C93</f>
        <v>35245742</v>
      </c>
      <c r="D94" s="109">
        <f>D58+D67+D72+D79+D90+D93</f>
        <v>4069901.42</v>
      </c>
      <c r="E94" s="110">
        <f>+D94-C94</f>
        <v>-31175840.58</v>
      </c>
      <c r="F94" s="111">
        <f>+D94/C94*100</f>
        <v>11.547214469197442</v>
      </c>
    </row>
    <row r="97" spans="1:5" ht="12.75">
      <c r="A97" s="78" t="s">
        <v>279</v>
      </c>
      <c r="B97" s="79"/>
      <c r="C97" s="80"/>
      <c r="D97" s="80"/>
      <c r="E97" s="81" t="s">
        <v>280</v>
      </c>
    </row>
    <row r="98" spans="1:5" ht="27" customHeight="1">
      <c r="A98" s="90" t="s">
        <v>249</v>
      </c>
      <c r="B98" s="79"/>
      <c r="C98" s="77"/>
      <c r="D98" s="77"/>
      <c r="E98" s="77"/>
    </row>
    <row r="99" spans="1:5" ht="12.75">
      <c r="A99" s="25" t="s">
        <v>250</v>
      </c>
      <c r="B99" s="25"/>
      <c r="C99" s="77"/>
      <c r="D99" s="77"/>
      <c r="E99" s="77"/>
    </row>
    <row r="100" spans="1:5" ht="12.75">
      <c r="A100" s="25" t="s">
        <v>251</v>
      </c>
      <c r="B100" s="25"/>
      <c r="C100" s="77"/>
      <c r="D100" s="77"/>
      <c r="E100" s="77" t="s">
        <v>252</v>
      </c>
    </row>
  </sheetData>
  <sheetProtection/>
  <mergeCells count="20">
    <mergeCell ref="C45:C46"/>
    <mergeCell ref="D45:D46"/>
    <mergeCell ref="F11:F12"/>
    <mergeCell ref="A10:A12"/>
    <mergeCell ref="F45:F46"/>
    <mergeCell ref="E45:E46"/>
    <mergeCell ref="A44:L44"/>
    <mergeCell ref="A45:A46"/>
    <mergeCell ref="B45:B46"/>
    <mergeCell ref="C1:D1"/>
    <mergeCell ref="C4:F4"/>
    <mergeCell ref="A6:F6"/>
    <mergeCell ref="A8:B8"/>
    <mergeCell ref="C8:E8"/>
    <mergeCell ref="A7:F7"/>
    <mergeCell ref="B10:B12"/>
    <mergeCell ref="C10:F10"/>
    <mergeCell ref="C11:C12"/>
    <mergeCell ref="D11:D12"/>
    <mergeCell ref="E11:E12"/>
  </mergeCells>
  <conditionalFormatting sqref="C14:D17 C19:D37">
    <cfRule type="expression" priority="1" dxfId="1" stopIfTrue="1">
      <formula>($C14=999)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2019-05-03T06:42:25Z</cp:lastPrinted>
  <dcterms:created xsi:type="dcterms:W3CDTF">2015-04-15T06:48:28Z</dcterms:created>
  <dcterms:modified xsi:type="dcterms:W3CDTF">2019-05-03T06:43:03Z</dcterms:modified>
  <cp:category/>
  <cp:version/>
  <cp:contentType/>
  <cp:contentStatus/>
</cp:coreProperties>
</file>